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U11_2025_leden\"/>
    </mc:Choice>
  </mc:AlternateContent>
  <xr:revisionPtr revIDLastSave="0" documentId="13_ncr:1_{DC33A13D-3154-478D-89C0-8AC90C968FFC}" xr6:coauthVersionLast="47" xr6:coauthVersionMax="47" xr10:uidLastSave="{00000000-0000-0000-0000-000000000000}"/>
  <bookViews>
    <workbookView xWindow="-110" yWindow="-110" windowWidth="19420" windowHeight="10420" tabRatio="690" firstSheet="4" activeTab="10" xr2:uid="{00000000-000D-0000-FFFF-FFFF00000000}"/>
  </bookViews>
  <sheets>
    <sheet name="návod" sheetId="20" r:id="rId1"/>
    <sheet name="seznam" sheetId="1" r:id="rId2"/>
    <sheet name="1.st A+B" sheetId="2" r:id="rId3"/>
    <sheet name=" pavouk A" sheetId="21" r:id="rId4"/>
    <sheet name="zap_pav A" sheetId="22" r:id="rId5"/>
    <sheet name=" útěcha A" sheetId="23" r:id="rId6"/>
    <sheet name="zap_útěcha A" sheetId="24" r:id="rId7"/>
    <sheet name=" pavouk B" sheetId="4" r:id="rId8"/>
    <sheet name="zap_pav B" sheetId="6" r:id="rId9"/>
    <sheet name="útěcha B" sheetId="12" r:id="rId10"/>
    <sheet name="zap_útěcha B" sheetId="13" r:id="rId11"/>
    <sheet name="zápis" sheetId="10" r:id="rId12"/>
    <sheet name="zápis tisk" sheetId="11" r:id="rId13"/>
    <sheet name="pavouk-B2" sheetId="16" r:id="rId14"/>
    <sheet name="zap_pav-B2" sheetId="17" r:id="rId15"/>
    <sheet name="útěcha-B2" sheetId="18" r:id="rId16"/>
    <sheet name="zap_útěcha-B2" sheetId="19" r:id="rId17"/>
  </sheets>
  <definedNames>
    <definedName name="_xlnm.Print_Area" localSheetId="3">' pavouk A'!$A$1:$G$33</definedName>
    <definedName name="_xlnm.Print_Area" localSheetId="7">' pavouk B'!$A$1:$G$66</definedName>
    <definedName name="_xlnm.Print_Area" localSheetId="5">' útěcha A'!$A$1:$G$33</definedName>
    <definedName name="_xlnm.Print_Area" localSheetId="2">'1.st A+B'!$A:$AH</definedName>
    <definedName name="_xlnm.Print_Area" localSheetId="13">'pavouk-B2'!$A$1:$G$66</definedName>
    <definedName name="_xlnm.Print_Area" localSheetId="15">'útěcha-B2'!$A$1:$G$66</definedName>
    <definedName name="_xlnm.Print_Area" localSheetId="12">'zápis tisk'!$A$1:$M$20</definedName>
  </definedNames>
  <calcPr calcId="181029"/>
  <webPublishing css="0" codePage="1250"/>
</workbook>
</file>

<file path=xl/calcChain.xml><?xml version="1.0" encoding="utf-8"?>
<calcChain xmlns="http://schemas.openxmlformats.org/spreadsheetml/2006/main">
  <c r="H4" i="10" l="1"/>
  <c r="A6" i="11" s="1"/>
  <c r="D17" i="11"/>
  <c r="K3" i="11"/>
  <c r="H17" i="11"/>
  <c r="H9" i="10"/>
  <c r="H20" i="11" s="1"/>
  <c r="AL247" i="2"/>
  <c r="AL246" i="2"/>
  <c r="AL245" i="2"/>
  <c r="AL244" i="2"/>
  <c r="AL243" i="2"/>
  <c r="AL242" i="2"/>
  <c r="AL237" i="2"/>
  <c r="AL236" i="2"/>
  <c r="AL235" i="2"/>
  <c r="AL234" i="2"/>
  <c r="AL233" i="2"/>
  <c r="AL232" i="2"/>
  <c r="AL227" i="2"/>
  <c r="AL226" i="2"/>
  <c r="AL225" i="2"/>
  <c r="AL224" i="2"/>
  <c r="AL223" i="2"/>
  <c r="AL222" i="2"/>
  <c r="AL217" i="2"/>
  <c r="AL216" i="2"/>
  <c r="AL215" i="2"/>
  <c r="AL214" i="2"/>
  <c r="AL213" i="2"/>
  <c r="AL212" i="2"/>
  <c r="AL205" i="2"/>
  <c r="AL204" i="2"/>
  <c r="AL203" i="2"/>
  <c r="AL202" i="2"/>
  <c r="AL201" i="2"/>
  <c r="AL200" i="2"/>
  <c r="AL195" i="2"/>
  <c r="AL194" i="2"/>
  <c r="AL193" i="2"/>
  <c r="AL192" i="2"/>
  <c r="AL191" i="2"/>
  <c r="AL190" i="2"/>
  <c r="AL185" i="2"/>
  <c r="AL184" i="2"/>
  <c r="AL183" i="2"/>
  <c r="AL182" i="2"/>
  <c r="AL181" i="2"/>
  <c r="AL180" i="2"/>
  <c r="AL175" i="2"/>
  <c r="AL174" i="2"/>
  <c r="AL173" i="2"/>
  <c r="AL172" i="2"/>
  <c r="AL171" i="2"/>
  <c r="AL170" i="2"/>
  <c r="AL163" i="2"/>
  <c r="AL162" i="2"/>
  <c r="AL161" i="2"/>
  <c r="AL160" i="2"/>
  <c r="AL159" i="2"/>
  <c r="AL158" i="2"/>
  <c r="AL153" i="2"/>
  <c r="AL152" i="2"/>
  <c r="AL151" i="2"/>
  <c r="AL150" i="2"/>
  <c r="AL149" i="2"/>
  <c r="AL148" i="2"/>
  <c r="AL143" i="2"/>
  <c r="AL142" i="2"/>
  <c r="AL141" i="2"/>
  <c r="AL140" i="2"/>
  <c r="AL139" i="2"/>
  <c r="AL138" i="2"/>
  <c r="AL133" i="2"/>
  <c r="AL132" i="2"/>
  <c r="AL131" i="2"/>
  <c r="AL130" i="2"/>
  <c r="AL129" i="2"/>
  <c r="AL128" i="2"/>
  <c r="AL121" i="2"/>
  <c r="AL120" i="2"/>
  <c r="AL119" i="2"/>
  <c r="AL118" i="2"/>
  <c r="AL117" i="2"/>
  <c r="AL116" i="2"/>
  <c r="AL111" i="2"/>
  <c r="AL110" i="2"/>
  <c r="AL109" i="2"/>
  <c r="AL108" i="2"/>
  <c r="AL107" i="2"/>
  <c r="AL106" i="2"/>
  <c r="AL101" i="2"/>
  <c r="AL100" i="2"/>
  <c r="AL99" i="2"/>
  <c r="AL98" i="2"/>
  <c r="AL97" i="2"/>
  <c r="AL96" i="2"/>
  <c r="AL91" i="2"/>
  <c r="AL90" i="2"/>
  <c r="AL89" i="2"/>
  <c r="AL88" i="2"/>
  <c r="AL87" i="2"/>
  <c r="AL86" i="2"/>
  <c r="AL80" i="2"/>
  <c r="AL79" i="2"/>
  <c r="AL78" i="2"/>
  <c r="AL77" i="2"/>
  <c r="AL76" i="2"/>
  <c r="AL75" i="2"/>
  <c r="AL70" i="2"/>
  <c r="AL69" i="2"/>
  <c r="AL68" i="2"/>
  <c r="AL67" i="2"/>
  <c r="AL66" i="2"/>
  <c r="AL65" i="2"/>
  <c r="AL60" i="2"/>
  <c r="AL59" i="2"/>
  <c r="AL58" i="2"/>
  <c r="AL57" i="2"/>
  <c r="AL56" i="2"/>
  <c r="AL55" i="2"/>
  <c r="AL50" i="2"/>
  <c r="AL49" i="2"/>
  <c r="AL48" i="2"/>
  <c r="AL47" i="2"/>
  <c r="AL46" i="2"/>
  <c r="AL45" i="2"/>
  <c r="AL39" i="2"/>
  <c r="AL38" i="2"/>
  <c r="AL37" i="2"/>
  <c r="AL36" i="2"/>
  <c r="AL35" i="2"/>
  <c r="AL34" i="2"/>
  <c r="AL29" i="2"/>
  <c r="AL28" i="2"/>
  <c r="AL27" i="2"/>
  <c r="AL26" i="2"/>
  <c r="AL25" i="2"/>
  <c r="AL24" i="2"/>
  <c r="AL19" i="2"/>
  <c r="AL18" i="2"/>
  <c r="AL17" i="2"/>
  <c r="AL16" i="2"/>
  <c r="AL15" i="2"/>
  <c r="AL14" i="2"/>
  <c r="AL9" i="2"/>
  <c r="AL8" i="2"/>
  <c r="AL7" i="2"/>
  <c r="AL6" i="2"/>
  <c r="AL5" i="2"/>
  <c r="AL4" i="2"/>
  <c r="H5" i="10"/>
  <c r="A13" i="11" s="1"/>
  <c r="H6" i="10"/>
  <c r="A20" i="11" s="1"/>
  <c r="H7" i="10"/>
  <c r="H6" i="11" s="1"/>
  <c r="H8" i="10"/>
  <c r="H13" i="11" s="1"/>
  <c r="C29" i="21"/>
  <c r="D8" i="22" s="1"/>
  <c r="C28" i="21"/>
  <c r="C19" i="21"/>
  <c r="B6" i="22" s="1"/>
  <c r="C18" i="21"/>
  <c r="C9" i="21"/>
  <c r="D3" i="22" s="1"/>
  <c r="C8" i="21"/>
  <c r="F2" i="18"/>
  <c r="F2" i="16"/>
  <c r="F2" i="12"/>
  <c r="F2" i="4"/>
  <c r="F2" i="23"/>
  <c r="F2" i="21"/>
  <c r="Y10" i="24"/>
  <c r="W10" i="24"/>
  <c r="G19" i="23" s="1"/>
  <c r="J9" i="24"/>
  <c r="D32" i="23" s="1"/>
  <c r="Q5" i="24" s="1"/>
  <c r="Y8" i="24"/>
  <c r="W8" i="24"/>
  <c r="F27" i="23" s="1"/>
  <c r="L8" i="24"/>
  <c r="D29" i="23" s="1"/>
  <c r="J8" i="24"/>
  <c r="Y7" i="24"/>
  <c r="W7" i="24"/>
  <c r="L7" i="24"/>
  <c r="J7" i="24"/>
  <c r="L6" i="24"/>
  <c r="D20" i="23"/>
  <c r="O4" i="24" s="1"/>
  <c r="Y5" i="24"/>
  <c r="W5" i="24"/>
  <c r="E31" i="23" s="1"/>
  <c r="J5" i="24"/>
  <c r="Y4" i="24"/>
  <c r="W4" i="24"/>
  <c r="L4" i="24"/>
  <c r="J4" i="24"/>
  <c r="Y3" i="24"/>
  <c r="W3" i="24"/>
  <c r="L3" i="24"/>
  <c r="J3" i="24"/>
  <c r="D8" i="23" s="1"/>
  <c r="Q2" i="24" s="1"/>
  <c r="Y2" i="24"/>
  <c r="W2" i="24"/>
  <c r="L2" i="24"/>
  <c r="D5" i="23" s="1"/>
  <c r="D33" i="23"/>
  <c r="C33" i="23"/>
  <c r="D9" i="24" s="1"/>
  <c r="C32" i="23"/>
  <c r="C31" i="23"/>
  <c r="B9" i="24" s="1"/>
  <c r="C30" i="23"/>
  <c r="C29" i="23"/>
  <c r="D8" i="24" s="1"/>
  <c r="C28" i="23"/>
  <c r="C27" i="23"/>
  <c r="B8" i="24" s="1"/>
  <c r="C26" i="23"/>
  <c r="C25" i="23"/>
  <c r="D7" i="24" s="1"/>
  <c r="C24" i="23"/>
  <c r="C23" i="23"/>
  <c r="B7" i="24" s="1"/>
  <c r="C22" i="23"/>
  <c r="D21" i="23"/>
  <c r="C21" i="23"/>
  <c r="D6" i="24" s="1"/>
  <c r="C20" i="23"/>
  <c r="C19" i="23"/>
  <c r="B6" i="24" s="1"/>
  <c r="C18" i="23"/>
  <c r="D17" i="23"/>
  <c r="C17" i="23"/>
  <c r="D5" i="24" s="1"/>
  <c r="D16" i="23"/>
  <c r="Q3" i="24" s="1"/>
  <c r="C16" i="23"/>
  <c r="C15" i="23"/>
  <c r="B5" i="24" s="1"/>
  <c r="C14" i="23"/>
  <c r="C13" i="23"/>
  <c r="D4" i="24" s="1"/>
  <c r="C12" i="23"/>
  <c r="C11" i="23"/>
  <c r="B4" i="24" s="1"/>
  <c r="C10" i="23"/>
  <c r="D9" i="23"/>
  <c r="C9" i="23"/>
  <c r="D3" i="24" s="1"/>
  <c r="C8" i="23"/>
  <c r="C7" i="23"/>
  <c r="B3" i="24" s="1"/>
  <c r="C6" i="23"/>
  <c r="C5" i="23"/>
  <c r="D2" i="24" s="1"/>
  <c r="D4" i="23"/>
  <c r="O2" i="24" s="1"/>
  <c r="C4" i="23"/>
  <c r="C3" i="23"/>
  <c r="B2" i="24" s="1"/>
  <c r="C2" i="23"/>
  <c r="Y10" i="22"/>
  <c r="W10" i="22"/>
  <c r="G19" i="21" s="1"/>
  <c r="Y8" i="22"/>
  <c r="W8" i="22"/>
  <c r="F26" i="21" s="1"/>
  <c r="Y7" i="22"/>
  <c r="W7" i="22"/>
  <c r="J9" i="22"/>
  <c r="L8" i="22"/>
  <c r="D28" i="21" s="1"/>
  <c r="J8" i="22"/>
  <c r="L7" i="22"/>
  <c r="J7" i="22"/>
  <c r="L6" i="22"/>
  <c r="Y5" i="22"/>
  <c r="W5" i="22"/>
  <c r="J5" i="22"/>
  <c r="Y4" i="22"/>
  <c r="W4" i="22"/>
  <c r="L4" i="22"/>
  <c r="J4" i="22"/>
  <c r="Y3" i="22"/>
  <c r="W3" i="22"/>
  <c r="L3" i="22"/>
  <c r="J3" i="22"/>
  <c r="Y2" i="22"/>
  <c r="W2" i="22"/>
  <c r="L2" i="22"/>
  <c r="C33" i="21"/>
  <c r="D9" i="22" s="1"/>
  <c r="C32" i="21"/>
  <c r="C31" i="21"/>
  <c r="B9" i="22" s="1"/>
  <c r="C30" i="21"/>
  <c r="C27" i="21"/>
  <c r="B8" i="22" s="1"/>
  <c r="C26" i="21"/>
  <c r="C25" i="21"/>
  <c r="D7" i="22" s="1"/>
  <c r="C24" i="21"/>
  <c r="C23" i="21"/>
  <c r="B7" i="22" s="1"/>
  <c r="C22" i="21"/>
  <c r="C21" i="21"/>
  <c r="D6" i="22" s="1"/>
  <c r="C20" i="21"/>
  <c r="C17" i="21"/>
  <c r="D5" i="22" s="1"/>
  <c r="C16" i="21"/>
  <c r="C15" i="21"/>
  <c r="B5" i="22" s="1"/>
  <c r="C14" i="21"/>
  <c r="C13" i="21"/>
  <c r="D4" i="22" s="1"/>
  <c r="C12" i="21"/>
  <c r="C11" i="21"/>
  <c r="B4" i="22" s="1"/>
  <c r="C10" i="21"/>
  <c r="C7" i="21"/>
  <c r="B3" i="22" s="1"/>
  <c r="C6" i="21"/>
  <c r="C5" i="21"/>
  <c r="D2" i="22" s="1"/>
  <c r="C4" i="21"/>
  <c r="C3" i="21"/>
  <c r="B2" i="22" s="1"/>
  <c r="C2" i="21"/>
  <c r="B293" i="2"/>
  <c r="B251" i="2"/>
  <c r="B209" i="2"/>
  <c r="B167" i="2"/>
  <c r="B125" i="2"/>
  <c r="J2" i="17"/>
  <c r="L2" i="19"/>
  <c r="J2" i="19"/>
  <c r="Y19" i="19"/>
  <c r="W19" i="19"/>
  <c r="L19" i="19"/>
  <c r="J19" i="19"/>
  <c r="G66" i="18" s="1"/>
  <c r="Y17" i="19"/>
  <c r="G50" i="18" s="1"/>
  <c r="Q19" i="19" s="1"/>
  <c r="W17" i="19"/>
  <c r="L17" i="19"/>
  <c r="D65" i="18" s="1"/>
  <c r="J17" i="19"/>
  <c r="D64" i="18" s="1"/>
  <c r="Q9" i="19" s="1"/>
  <c r="Y16" i="19"/>
  <c r="W16" i="19"/>
  <c r="G19" i="18" s="1"/>
  <c r="L16" i="19"/>
  <c r="J16" i="19"/>
  <c r="D60" i="18" s="1"/>
  <c r="O9" i="19" s="1"/>
  <c r="L15" i="19"/>
  <c r="D57" i="18" s="1"/>
  <c r="J15" i="19"/>
  <c r="Y14" i="19"/>
  <c r="W14" i="19"/>
  <c r="L14" i="19"/>
  <c r="J14" i="19"/>
  <c r="D52" i="18" s="1"/>
  <c r="O8" i="19" s="1"/>
  <c r="Y13" i="19"/>
  <c r="W13" i="19"/>
  <c r="L13" i="19"/>
  <c r="D49" i="18" s="1"/>
  <c r="J13" i="19"/>
  <c r="Y12" i="19"/>
  <c r="W12" i="19"/>
  <c r="L12" i="19"/>
  <c r="J12" i="19"/>
  <c r="D44" i="18" s="1"/>
  <c r="O7" i="19" s="1"/>
  <c r="Y11" i="19"/>
  <c r="W11" i="19"/>
  <c r="L11" i="19"/>
  <c r="D41" i="18" s="1"/>
  <c r="J11" i="19"/>
  <c r="L10" i="19"/>
  <c r="J10" i="19"/>
  <c r="D36" i="18" s="1"/>
  <c r="O6" i="19" s="1"/>
  <c r="Y9" i="19"/>
  <c r="W9" i="19"/>
  <c r="E63" i="18" s="1"/>
  <c r="L9" i="19"/>
  <c r="J9" i="19"/>
  <c r="D32" i="18" s="1"/>
  <c r="Q5" i="19" s="1"/>
  <c r="Y8" i="19"/>
  <c r="E55" i="18" s="1"/>
  <c r="W8" i="19"/>
  <c r="L8" i="19"/>
  <c r="J8" i="19"/>
  <c r="D28" i="18" s="1"/>
  <c r="O5" i="19" s="1"/>
  <c r="Y7" i="19"/>
  <c r="W7" i="19"/>
  <c r="E46" i="18" s="1"/>
  <c r="Q13" i="19" s="1"/>
  <c r="L7" i="19"/>
  <c r="J7" i="19"/>
  <c r="D24" i="18" s="1"/>
  <c r="Q4" i="19" s="1"/>
  <c r="Y6" i="19"/>
  <c r="E39" i="18" s="1"/>
  <c r="W6" i="19"/>
  <c r="L6" i="19"/>
  <c r="J6" i="19"/>
  <c r="D20" i="18" s="1"/>
  <c r="O4" i="19" s="1"/>
  <c r="Y5" i="19"/>
  <c r="W5" i="19"/>
  <c r="E30" i="18" s="1"/>
  <c r="Q12" i="19" s="1"/>
  <c r="L5" i="19"/>
  <c r="J5" i="19"/>
  <c r="D16" i="18" s="1"/>
  <c r="Q3" i="19" s="1"/>
  <c r="Y4" i="19"/>
  <c r="E22" i="18" s="1"/>
  <c r="O12" i="19" s="1"/>
  <c r="W4" i="19"/>
  <c r="L4" i="19"/>
  <c r="J4" i="19"/>
  <c r="D12" i="18" s="1"/>
  <c r="O3" i="19" s="1"/>
  <c r="Y3" i="19"/>
  <c r="W3" i="19"/>
  <c r="L3" i="19"/>
  <c r="J3" i="19"/>
  <c r="D8" i="18" s="1"/>
  <c r="Q2" i="19" s="1"/>
  <c r="Y2" i="19"/>
  <c r="E7" i="18" s="1"/>
  <c r="W2" i="19"/>
  <c r="C65" i="18"/>
  <c r="D17" i="19" s="1"/>
  <c r="C64" i="18"/>
  <c r="C63" i="18"/>
  <c r="B17" i="19" s="1"/>
  <c r="C62" i="18"/>
  <c r="D61" i="18"/>
  <c r="C61" i="18"/>
  <c r="D16" i="19" s="1"/>
  <c r="C60" i="18"/>
  <c r="F59" i="18"/>
  <c r="C59" i="18"/>
  <c r="B16" i="19" s="1"/>
  <c r="C58" i="18"/>
  <c r="C57" i="18"/>
  <c r="D15" i="19" s="1"/>
  <c r="C56" i="18"/>
  <c r="C55" i="18"/>
  <c r="B15" i="19" s="1"/>
  <c r="C54" i="18"/>
  <c r="D53" i="18"/>
  <c r="C53" i="18"/>
  <c r="D14" i="19" s="1"/>
  <c r="C52" i="18"/>
  <c r="G51" i="18"/>
  <c r="C51" i="18"/>
  <c r="B14" i="19" s="1"/>
  <c r="C50" i="18"/>
  <c r="C49" i="18"/>
  <c r="D13" i="19" s="1"/>
  <c r="C48" i="18"/>
  <c r="C47" i="18"/>
  <c r="B13" i="19" s="1"/>
  <c r="C46" i="18"/>
  <c r="D45" i="18"/>
  <c r="C45" i="18"/>
  <c r="D12" i="19" s="1"/>
  <c r="C44" i="18"/>
  <c r="F43" i="18"/>
  <c r="C43" i="18"/>
  <c r="B12" i="19" s="1"/>
  <c r="C42" i="18"/>
  <c r="C41" i="18"/>
  <c r="D11" i="19" s="1"/>
  <c r="C40" i="18"/>
  <c r="C39" i="18"/>
  <c r="B11" i="19" s="1"/>
  <c r="C38" i="18"/>
  <c r="D37" i="18"/>
  <c r="C37" i="18"/>
  <c r="D10" i="19" s="1"/>
  <c r="C36" i="18"/>
  <c r="G35" i="18"/>
  <c r="C35" i="18"/>
  <c r="B10" i="19" s="1"/>
  <c r="C34" i="18"/>
  <c r="C33" i="18"/>
  <c r="D9" i="19" s="1"/>
  <c r="C32" i="18"/>
  <c r="E31" i="18"/>
  <c r="C31" i="18"/>
  <c r="B9" i="19" s="1"/>
  <c r="C30" i="18"/>
  <c r="C29" i="18"/>
  <c r="D8" i="19" s="1"/>
  <c r="C28" i="18"/>
  <c r="F27" i="18"/>
  <c r="C27" i="18"/>
  <c r="B8" i="19" s="1"/>
  <c r="C26" i="18"/>
  <c r="D25" i="18"/>
  <c r="C25" i="18"/>
  <c r="D7" i="19" s="1"/>
  <c r="C24" i="18"/>
  <c r="C23" i="18"/>
  <c r="B7" i="19" s="1"/>
  <c r="C22" i="18"/>
  <c r="D21" i="18"/>
  <c r="C21" i="18"/>
  <c r="D6" i="19" s="1"/>
  <c r="C20" i="18"/>
  <c r="C19" i="18"/>
  <c r="B6" i="19" s="1"/>
  <c r="C18" i="18"/>
  <c r="D17" i="18"/>
  <c r="C17" i="18"/>
  <c r="D5" i="19" s="1"/>
  <c r="C16" i="18"/>
  <c r="E15" i="18"/>
  <c r="C15" i="18"/>
  <c r="B5" i="19" s="1"/>
  <c r="C14" i="18"/>
  <c r="D13" i="18"/>
  <c r="C13" i="18"/>
  <c r="D4" i="19" s="1"/>
  <c r="C12" i="18"/>
  <c r="C11" i="18"/>
  <c r="B4" i="19" s="1"/>
  <c r="C10" i="18"/>
  <c r="D9" i="18"/>
  <c r="C9" i="18"/>
  <c r="D3" i="19" s="1"/>
  <c r="C8" i="18"/>
  <c r="C7" i="18"/>
  <c r="B3" i="19" s="1"/>
  <c r="C6" i="18"/>
  <c r="C5" i="18"/>
  <c r="D2" i="19" s="1"/>
  <c r="C4" i="18"/>
  <c r="C3" i="18"/>
  <c r="B2" i="19" s="1"/>
  <c r="C2" i="18"/>
  <c r="L19" i="17"/>
  <c r="J19" i="17"/>
  <c r="Y19" i="17"/>
  <c r="W19" i="17"/>
  <c r="Y17" i="17"/>
  <c r="W17" i="17"/>
  <c r="G50" i="16" s="1"/>
  <c r="Q19" i="17" s="1"/>
  <c r="L17" i="17"/>
  <c r="J17" i="17"/>
  <c r="D64" i="16" s="1"/>
  <c r="Q9" i="17" s="1"/>
  <c r="Y16" i="17"/>
  <c r="W16" i="17"/>
  <c r="L16" i="17"/>
  <c r="J16" i="17"/>
  <c r="L15" i="17"/>
  <c r="J15" i="17"/>
  <c r="D56" i="16" s="1"/>
  <c r="Q8" i="17" s="1"/>
  <c r="Y14" i="17"/>
  <c r="W14" i="17"/>
  <c r="L14" i="17"/>
  <c r="J14" i="17"/>
  <c r="Y13" i="17"/>
  <c r="F42" i="16" s="1"/>
  <c r="O17" i="17" s="1"/>
  <c r="W13" i="17"/>
  <c r="L13" i="17"/>
  <c r="J13" i="17"/>
  <c r="D48" i="16" s="1"/>
  <c r="Q7" i="17" s="1"/>
  <c r="Y12" i="17"/>
  <c r="W12" i="17"/>
  <c r="L12" i="17"/>
  <c r="J12" i="17"/>
  <c r="Y11" i="17"/>
  <c r="W11" i="17"/>
  <c r="L11" i="17"/>
  <c r="J11" i="17"/>
  <c r="D40" i="16" s="1"/>
  <c r="Q6" i="17" s="1"/>
  <c r="L10" i="17"/>
  <c r="J10" i="17"/>
  <c r="D36" i="16" s="1"/>
  <c r="O6" i="17" s="1"/>
  <c r="Y9" i="17"/>
  <c r="W9" i="17"/>
  <c r="L9" i="17"/>
  <c r="J9" i="17"/>
  <c r="Y8" i="17"/>
  <c r="W8" i="17"/>
  <c r="E54" i="16" s="1"/>
  <c r="O14" i="17" s="1"/>
  <c r="L8" i="17"/>
  <c r="J8" i="17"/>
  <c r="D28" i="16" s="1"/>
  <c r="O5" i="17" s="1"/>
  <c r="Y7" i="17"/>
  <c r="W7" i="17"/>
  <c r="L7" i="17"/>
  <c r="J7" i="17"/>
  <c r="Y6" i="17"/>
  <c r="W6" i="17"/>
  <c r="E38" i="16" s="1"/>
  <c r="O13" i="17" s="1"/>
  <c r="L6" i="17"/>
  <c r="J6" i="17"/>
  <c r="D20" i="16" s="1"/>
  <c r="O4" i="17" s="1"/>
  <c r="Y5" i="17"/>
  <c r="W5" i="17"/>
  <c r="L5" i="17"/>
  <c r="D17" i="16" s="1"/>
  <c r="J5" i="17"/>
  <c r="Y4" i="17"/>
  <c r="W4" i="17"/>
  <c r="E22" i="16" s="1"/>
  <c r="O12" i="17" s="1"/>
  <c r="L4" i="17"/>
  <c r="J4" i="17"/>
  <c r="D12" i="16" s="1"/>
  <c r="O3" i="17" s="1"/>
  <c r="Y3" i="17"/>
  <c r="W3" i="17"/>
  <c r="L3" i="17"/>
  <c r="D9" i="16" s="1"/>
  <c r="J3" i="17"/>
  <c r="Y2" i="17"/>
  <c r="W2" i="17"/>
  <c r="E6" i="16" s="1"/>
  <c r="O11" i="17" s="1"/>
  <c r="L2" i="17"/>
  <c r="D65" i="16"/>
  <c r="C65" i="16"/>
  <c r="D17" i="17" s="1"/>
  <c r="C64" i="16"/>
  <c r="C63" i="16"/>
  <c r="B17" i="17" s="1"/>
  <c r="C62" i="16"/>
  <c r="D61" i="16"/>
  <c r="C61" i="16"/>
  <c r="D16" i="17" s="1"/>
  <c r="C60" i="16"/>
  <c r="F59" i="16"/>
  <c r="C59" i="16"/>
  <c r="B16" i="17" s="1"/>
  <c r="C58" i="16"/>
  <c r="C57" i="16"/>
  <c r="D15" i="17" s="1"/>
  <c r="C56" i="16"/>
  <c r="C55" i="16"/>
  <c r="B15" i="17" s="1"/>
  <c r="C54" i="16"/>
  <c r="D53" i="16"/>
  <c r="C53" i="16"/>
  <c r="D14" i="17" s="1"/>
  <c r="C52" i="16"/>
  <c r="C51" i="16"/>
  <c r="B14" i="17" s="1"/>
  <c r="C50" i="16"/>
  <c r="D49" i="16"/>
  <c r="C49" i="16"/>
  <c r="D13" i="17" s="1"/>
  <c r="C48" i="16"/>
  <c r="C47" i="16"/>
  <c r="B13" i="17" s="1"/>
  <c r="C46" i="16"/>
  <c r="D45" i="16"/>
  <c r="C45" i="16"/>
  <c r="D12" i="17" s="1"/>
  <c r="C44" i="16"/>
  <c r="F43" i="16"/>
  <c r="C43" i="16"/>
  <c r="B12" i="17" s="1"/>
  <c r="C42" i="16"/>
  <c r="C41" i="16"/>
  <c r="D11" i="17" s="1"/>
  <c r="C40" i="16"/>
  <c r="C39" i="16"/>
  <c r="B11" i="17" s="1"/>
  <c r="C38" i="16"/>
  <c r="D37" i="16"/>
  <c r="C37" i="16"/>
  <c r="D10" i="17" s="1"/>
  <c r="C36" i="16"/>
  <c r="C35" i="16"/>
  <c r="B10" i="17" s="1"/>
  <c r="C34" i="16"/>
  <c r="D33" i="16"/>
  <c r="C33" i="16"/>
  <c r="D9" i="17" s="1"/>
  <c r="C32" i="16"/>
  <c r="C31" i="16"/>
  <c r="B9" i="17" s="1"/>
  <c r="C30" i="16"/>
  <c r="D29" i="16"/>
  <c r="C29" i="16"/>
  <c r="D8" i="17" s="1"/>
  <c r="C28" i="16"/>
  <c r="F27" i="16"/>
  <c r="C27" i="16"/>
  <c r="B8" i="17" s="1"/>
  <c r="C26" i="16"/>
  <c r="D25" i="16"/>
  <c r="C25" i="16"/>
  <c r="D7" i="17" s="1"/>
  <c r="C24" i="16"/>
  <c r="C23" i="16"/>
  <c r="B7" i="17" s="1"/>
  <c r="C22" i="16"/>
  <c r="D21" i="16"/>
  <c r="C21" i="16"/>
  <c r="D6" i="17" s="1"/>
  <c r="C20" i="16"/>
  <c r="C19" i="16"/>
  <c r="B6" i="17" s="1"/>
  <c r="C18" i="16"/>
  <c r="C17" i="16"/>
  <c r="D5" i="17" s="1"/>
  <c r="C16" i="16"/>
  <c r="C15" i="16"/>
  <c r="B5" i="17" s="1"/>
  <c r="C14" i="16"/>
  <c r="D13" i="16"/>
  <c r="C13" i="16"/>
  <c r="D4" i="17" s="1"/>
  <c r="C12" i="16"/>
  <c r="C11" i="16"/>
  <c r="B4" i="17" s="1"/>
  <c r="C10" i="16"/>
  <c r="C9" i="16"/>
  <c r="D3" i="17" s="1"/>
  <c r="C8" i="16"/>
  <c r="C7" i="16"/>
  <c r="B3" i="17" s="1"/>
  <c r="C6" i="16"/>
  <c r="C5" i="16"/>
  <c r="D2" i="17" s="1"/>
  <c r="C4" i="16"/>
  <c r="C3" i="16"/>
  <c r="B2" i="17" s="1"/>
  <c r="C2" i="16"/>
  <c r="AK19" i="2"/>
  <c r="AK18" i="2"/>
  <c r="AK17" i="2"/>
  <c r="AK16" i="2"/>
  <c r="AK15" i="2"/>
  <c r="AK14" i="2"/>
  <c r="C333" i="2"/>
  <c r="Y326" i="2" s="1"/>
  <c r="C332" i="2"/>
  <c r="AK331" i="2"/>
  <c r="AJ331" i="2"/>
  <c r="AG331" i="2"/>
  <c r="J326" i="2" s="1"/>
  <c r="AE331" i="2"/>
  <c r="L326" i="2" s="1"/>
  <c r="D330" i="2" s="1"/>
  <c r="C331" i="2"/>
  <c r="W331" i="2" s="1"/>
  <c r="AK330" i="2"/>
  <c r="AJ330" i="2"/>
  <c r="AG330" i="2"/>
  <c r="O328" i="2" s="1"/>
  <c r="G332" i="2" s="1"/>
  <c r="AE330" i="2"/>
  <c r="M328" i="2" s="1"/>
  <c r="I332" i="2" s="1"/>
  <c r="N330" i="2"/>
  <c r="K332" i="2" s="1"/>
  <c r="C330" i="2"/>
  <c r="AK329" i="2"/>
  <c r="AJ329" i="2"/>
  <c r="AG329" i="2"/>
  <c r="I326" i="2" s="1"/>
  <c r="AE329" i="2"/>
  <c r="G326" i="2" s="1"/>
  <c r="F328" i="2" s="1"/>
  <c r="C329" i="2"/>
  <c r="W327" i="2" s="1"/>
  <c r="AK328" i="2"/>
  <c r="AJ328" i="2"/>
  <c r="AG328" i="2"/>
  <c r="M330" i="2" s="1"/>
  <c r="L332" i="2" s="1"/>
  <c r="AE328" i="2"/>
  <c r="O330" i="2" s="1"/>
  <c r="J332" i="2" s="1"/>
  <c r="N328" i="2"/>
  <c r="H332" i="2" s="1"/>
  <c r="K328" i="2"/>
  <c r="H330" i="2" s="1"/>
  <c r="C328" i="2"/>
  <c r="AK327" i="2"/>
  <c r="AJ327" i="2"/>
  <c r="AG327" i="2"/>
  <c r="L328" i="2" s="1"/>
  <c r="G330" i="2" s="1"/>
  <c r="AE327" i="2"/>
  <c r="J328" i="2" s="1"/>
  <c r="I330" i="2" s="1"/>
  <c r="C327" i="2"/>
  <c r="W329" i="2" s="1"/>
  <c r="AK326" i="2"/>
  <c r="AJ326" i="2"/>
  <c r="AG326" i="2"/>
  <c r="O326" i="2" s="1"/>
  <c r="D332" i="2" s="1"/>
  <c r="AE326" i="2"/>
  <c r="M326" i="2" s="1"/>
  <c r="F332" i="2" s="1"/>
  <c r="N326" i="2"/>
  <c r="E332" i="2" s="1"/>
  <c r="K326" i="2"/>
  <c r="E330" i="2" s="1"/>
  <c r="H326" i="2"/>
  <c r="E328" i="2" s="1"/>
  <c r="C326" i="2"/>
  <c r="C323" i="2"/>
  <c r="W318" i="2" s="1"/>
  <c r="C322" i="2"/>
  <c r="AK321" i="2"/>
  <c r="AJ321" i="2"/>
  <c r="AG321" i="2"/>
  <c r="J316" i="2" s="1"/>
  <c r="F320" i="2" s="1"/>
  <c r="AE321" i="2"/>
  <c r="L316" i="2" s="1"/>
  <c r="D320" i="2" s="1"/>
  <c r="C321" i="2"/>
  <c r="Y318" i="2" s="1"/>
  <c r="AK320" i="2"/>
  <c r="AJ320" i="2"/>
  <c r="AG320" i="2"/>
  <c r="O318" i="2" s="1"/>
  <c r="G322" i="2" s="1"/>
  <c r="AE320" i="2"/>
  <c r="M318" i="2" s="1"/>
  <c r="I322" i="2" s="1"/>
  <c r="N320" i="2"/>
  <c r="K322" i="2" s="1"/>
  <c r="C320" i="2"/>
  <c r="AK319" i="2"/>
  <c r="AJ319" i="2"/>
  <c r="AG319" i="2"/>
  <c r="AE319" i="2"/>
  <c r="G316" i="2" s="1"/>
  <c r="C319" i="2"/>
  <c r="Y319" i="2" s="1"/>
  <c r="AK318" i="2"/>
  <c r="AJ318" i="2"/>
  <c r="AG318" i="2"/>
  <c r="M320" i="2" s="1"/>
  <c r="L322" i="2" s="1"/>
  <c r="AE318" i="2"/>
  <c r="O320" i="2" s="1"/>
  <c r="J322" i="2" s="1"/>
  <c r="N318" i="2"/>
  <c r="H322" i="2" s="1"/>
  <c r="K318" i="2"/>
  <c r="H320" i="2" s="1"/>
  <c r="C318" i="2"/>
  <c r="AK317" i="2"/>
  <c r="AJ317" i="2"/>
  <c r="AG317" i="2"/>
  <c r="L318" i="2" s="1"/>
  <c r="G320" i="2" s="1"/>
  <c r="AE317" i="2"/>
  <c r="J318" i="2" s="1"/>
  <c r="I320" i="2" s="1"/>
  <c r="C317" i="2"/>
  <c r="W319" i="2" s="1"/>
  <c r="AK316" i="2"/>
  <c r="AJ316" i="2"/>
  <c r="AG316" i="2"/>
  <c r="O316" i="2" s="1"/>
  <c r="D322" i="2" s="1"/>
  <c r="AE316" i="2"/>
  <c r="M316" i="2" s="1"/>
  <c r="F322" i="2" s="1"/>
  <c r="N316" i="2"/>
  <c r="E322" i="2" s="1"/>
  <c r="K316" i="2"/>
  <c r="E320" i="2" s="1"/>
  <c r="I316" i="2"/>
  <c r="D318" i="2" s="1"/>
  <c r="H316" i="2"/>
  <c r="E318" i="2" s="1"/>
  <c r="C316" i="2"/>
  <c r="C313" i="2"/>
  <c r="Y306" i="2" s="1"/>
  <c r="C312" i="2"/>
  <c r="AK311" i="2"/>
  <c r="AJ311" i="2"/>
  <c r="AG311" i="2"/>
  <c r="J306" i="2" s="1"/>
  <c r="AE311" i="2"/>
  <c r="L306" i="2" s="1"/>
  <c r="D310" i="2" s="1"/>
  <c r="C311" i="2"/>
  <c r="W311" i="2" s="1"/>
  <c r="AK310" i="2"/>
  <c r="AJ310" i="2"/>
  <c r="AG310" i="2"/>
  <c r="O308" i="2" s="1"/>
  <c r="G312" i="2" s="1"/>
  <c r="AE310" i="2"/>
  <c r="M308" i="2" s="1"/>
  <c r="I312" i="2" s="1"/>
  <c r="N310" i="2"/>
  <c r="K312" i="2" s="1"/>
  <c r="C310" i="2"/>
  <c r="AK309" i="2"/>
  <c r="AJ309" i="2"/>
  <c r="AG309" i="2"/>
  <c r="I306" i="2" s="1"/>
  <c r="AE309" i="2"/>
  <c r="G306" i="2" s="1"/>
  <c r="F308" i="2" s="1"/>
  <c r="C309" i="2"/>
  <c r="Y309" i="2" s="1"/>
  <c r="AK308" i="2"/>
  <c r="AJ308" i="2"/>
  <c r="AG308" i="2"/>
  <c r="M310" i="2" s="1"/>
  <c r="L312" i="2" s="1"/>
  <c r="AE308" i="2"/>
  <c r="O310" i="2" s="1"/>
  <c r="J312" i="2" s="1"/>
  <c r="N308" i="2"/>
  <c r="H312" i="2" s="1"/>
  <c r="K308" i="2"/>
  <c r="H310" i="2" s="1"/>
  <c r="C308" i="2"/>
  <c r="AK307" i="2"/>
  <c r="AJ307" i="2"/>
  <c r="AG307" i="2"/>
  <c r="L308" i="2" s="1"/>
  <c r="G310" i="2" s="1"/>
  <c r="AE307" i="2"/>
  <c r="J308" i="2" s="1"/>
  <c r="I310" i="2" s="1"/>
  <c r="C307" i="2"/>
  <c r="W309" i="2" s="1"/>
  <c r="AK306" i="2"/>
  <c r="AJ306" i="2"/>
  <c r="AG306" i="2"/>
  <c r="O306" i="2" s="1"/>
  <c r="D312" i="2" s="1"/>
  <c r="AE306" i="2"/>
  <c r="M306" i="2" s="1"/>
  <c r="F312" i="2" s="1"/>
  <c r="N306" i="2"/>
  <c r="E312" i="2" s="1"/>
  <c r="K306" i="2"/>
  <c r="E310" i="2" s="1"/>
  <c r="H306" i="2"/>
  <c r="E308" i="2" s="1"/>
  <c r="C306" i="2"/>
  <c r="C303" i="2"/>
  <c r="W298" i="2" s="1"/>
  <c r="C302" i="2"/>
  <c r="AK301" i="2"/>
  <c r="AJ301" i="2"/>
  <c r="AG301" i="2"/>
  <c r="J296" i="2" s="1"/>
  <c r="F300" i="2" s="1"/>
  <c r="AE301" i="2"/>
  <c r="C301" i="2"/>
  <c r="Y297" i="2" s="1"/>
  <c r="AK300" i="2"/>
  <c r="AJ300" i="2"/>
  <c r="AG300" i="2"/>
  <c r="AE300" i="2"/>
  <c r="M298" i="2" s="1"/>
  <c r="I302" i="2" s="1"/>
  <c r="N300" i="2"/>
  <c r="K302" i="2" s="1"/>
  <c r="C300" i="2"/>
  <c r="AK299" i="2"/>
  <c r="AJ299" i="2"/>
  <c r="AG299" i="2"/>
  <c r="I296" i="2" s="1"/>
  <c r="D298" i="2" s="1"/>
  <c r="AE299" i="2"/>
  <c r="G296" i="2" s="1"/>
  <c r="C299" i="2"/>
  <c r="Y299" i="2" s="1"/>
  <c r="AK298" i="2"/>
  <c r="AJ298" i="2"/>
  <c r="AG298" i="2"/>
  <c r="M300" i="2" s="1"/>
  <c r="L302" i="2" s="1"/>
  <c r="AE298" i="2"/>
  <c r="O300" i="2" s="1"/>
  <c r="J302" i="2" s="1"/>
  <c r="O298" i="2"/>
  <c r="G302" i="2" s="1"/>
  <c r="N298" i="2"/>
  <c r="H302" i="2" s="1"/>
  <c r="K298" i="2"/>
  <c r="H300" i="2" s="1"/>
  <c r="C298" i="2"/>
  <c r="AK297" i="2"/>
  <c r="AJ297" i="2"/>
  <c r="AG297" i="2"/>
  <c r="L298" i="2" s="1"/>
  <c r="G300" i="2" s="1"/>
  <c r="AE297" i="2"/>
  <c r="J298" i="2" s="1"/>
  <c r="I300" i="2" s="1"/>
  <c r="C297" i="2"/>
  <c r="W299" i="2" s="1"/>
  <c r="AK296" i="2"/>
  <c r="AJ296" i="2"/>
  <c r="AG296" i="2"/>
  <c r="O296" i="2" s="1"/>
  <c r="D302" i="2" s="1"/>
  <c r="AE296" i="2"/>
  <c r="M296" i="2" s="1"/>
  <c r="F302" i="2" s="1"/>
  <c r="N296" i="2"/>
  <c r="E302" i="2" s="1"/>
  <c r="L296" i="2"/>
  <c r="D300" i="2" s="1"/>
  <c r="K296" i="2"/>
  <c r="E300" i="2" s="1"/>
  <c r="H296" i="2"/>
  <c r="E298" i="2" s="1"/>
  <c r="C296" i="2"/>
  <c r="C291" i="2"/>
  <c r="Y284" i="2" s="1"/>
  <c r="C290" i="2"/>
  <c r="AK289" i="2"/>
  <c r="AJ289" i="2"/>
  <c r="AG289" i="2"/>
  <c r="J284" i="2" s="1"/>
  <c r="AE289" i="2"/>
  <c r="L284" i="2" s="1"/>
  <c r="D288" i="2" s="1"/>
  <c r="C289" i="2"/>
  <c r="W289" i="2" s="1"/>
  <c r="AK288" i="2"/>
  <c r="AJ288" i="2"/>
  <c r="AG288" i="2"/>
  <c r="O286" i="2" s="1"/>
  <c r="G290" i="2" s="1"/>
  <c r="AE288" i="2"/>
  <c r="M286" i="2" s="1"/>
  <c r="I290" i="2" s="1"/>
  <c r="N288" i="2"/>
  <c r="K290" i="2" s="1"/>
  <c r="C288" i="2"/>
  <c r="AK287" i="2"/>
  <c r="AJ287" i="2"/>
  <c r="AG287" i="2"/>
  <c r="I284" i="2" s="1"/>
  <c r="AE287" i="2"/>
  <c r="G284" i="2" s="1"/>
  <c r="F286" i="2" s="1"/>
  <c r="C287" i="2"/>
  <c r="W288" i="2" s="1"/>
  <c r="AK286" i="2"/>
  <c r="AJ286" i="2"/>
  <c r="AG286" i="2"/>
  <c r="M288" i="2" s="1"/>
  <c r="L290" i="2" s="1"/>
  <c r="AE286" i="2"/>
  <c r="O288" i="2" s="1"/>
  <c r="J290" i="2" s="1"/>
  <c r="N286" i="2"/>
  <c r="H290" i="2" s="1"/>
  <c r="K286" i="2"/>
  <c r="H288" i="2" s="1"/>
  <c r="C286" i="2"/>
  <c r="AK285" i="2"/>
  <c r="AJ285" i="2"/>
  <c r="AG285" i="2"/>
  <c r="L286" i="2" s="1"/>
  <c r="G288" i="2" s="1"/>
  <c r="AE285" i="2"/>
  <c r="J286" i="2" s="1"/>
  <c r="I288" i="2" s="1"/>
  <c r="C285" i="2"/>
  <c r="W287" i="2" s="1"/>
  <c r="AK284" i="2"/>
  <c r="AJ284" i="2"/>
  <c r="AG284" i="2"/>
  <c r="O284" i="2" s="1"/>
  <c r="D290" i="2" s="1"/>
  <c r="AE284" i="2"/>
  <c r="M284" i="2" s="1"/>
  <c r="F290" i="2" s="1"/>
  <c r="N284" i="2"/>
  <c r="E290" i="2" s="1"/>
  <c r="K284" i="2"/>
  <c r="E288" i="2" s="1"/>
  <c r="H284" i="2"/>
  <c r="E286" i="2" s="1"/>
  <c r="C284" i="2"/>
  <c r="C281" i="2"/>
  <c r="W276" i="2" s="1"/>
  <c r="C280" i="2"/>
  <c r="AK279" i="2"/>
  <c r="AJ279" i="2"/>
  <c r="AG279" i="2"/>
  <c r="J274" i="2" s="1"/>
  <c r="F278" i="2" s="1"/>
  <c r="AE279" i="2"/>
  <c r="L274" i="2" s="1"/>
  <c r="D278" i="2" s="1"/>
  <c r="C279" i="2"/>
  <c r="Y276" i="2" s="1"/>
  <c r="AK278" i="2"/>
  <c r="AJ278" i="2"/>
  <c r="AG278" i="2"/>
  <c r="O276" i="2" s="1"/>
  <c r="G280" i="2" s="1"/>
  <c r="AE278" i="2"/>
  <c r="M276" i="2" s="1"/>
  <c r="I280" i="2" s="1"/>
  <c r="N278" i="2"/>
  <c r="K280" i="2" s="1"/>
  <c r="C278" i="2"/>
  <c r="AK277" i="2"/>
  <c r="AJ277" i="2"/>
  <c r="AG277" i="2"/>
  <c r="I274" i="2" s="1"/>
  <c r="AE277" i="2"/>
  <c r="G274" i="2" s="1"/>
  <c r="C277" i="2"/>
  <c r="Y277" i="2" s="1"/>
  <c r="AK276" i="2"/>
  <c r="AJ276" i="2"/>
  <c r="AG276" i="2"/>
  <c r="M278" i="2" s="1"/>
  <c r="L280" i="2" s="1"/>
  <c r="AE276" i="2"/>
  <c r="O278" i="2" s="1"/>
  <c r="J280" i="2" s="1"/>
  <c r="N276" i="2"/>
  <c r="H280" i="2" s="1"/>
  <c r="K276" i="2"/>
  <c r="H278" i="2" s="1"/>
  <c r="C276" i="2"/>
  <c r="AK275" i="2"/>
  <c r="AJ275" i="2"/>
  <c r="AG275" i="2"/>
  <c r="L276" i="2" s="1"/>
  <c r="G278" i="2" s="1"/>
  <c r="AE275" i="2"/>
  <c r="J276" i="2" s="1"/>
  <c r="I278" i="2" s="1"/>
  <c r="C275" i="2"/>
  <c r="W274" i="2" s="1"/>
  <c r="AK274" i="2"/>
  <c r="AJ274" i="2"/>
  <c r="AG274" i="2"/>
  <c r="O274" i="2" s="1"/>
  <c r="D280" i="2" s="1"/>
  <c r="AE274" i="2"/>
  <c r="M274" i="2" s="1"/>
  <c r="F280" i="2" s="1"/>
  <c r="N274" i="2"/>
  <c r="E280" i="2" s="1"/>
  <c r="K274" i="2"/>
  <c r="E278" i="2" s="1"/>
  <c r="H274" i="2"/>
  <c r="E276" i="2" s="1"/>
  <c r="C274" i="2"/>
  <c r="C271" i="2"/>
  <c r="Y264" i="2" s="1"/>
  <c r="C270" i="2"/>
  <c r="AK269" i="2"/>
  <c r="AJ269" i="2"/>
  <c r="AG269" i="2"/>
  <c r="J264" i="2" s="1"/>
  <c r="AE269" i="2"/>
  <c r="L264" i="2" s="1"/>
  <c r="D268" i="2" s="1"/>
  <c r="C269" i="2"/>
  <c r="W269" i="2" s="1"/>
  <c r="AK268" i="2"/>
  <c r="AJ268" i="2"/>
  <c r="AG268" i="2"/>
  <c r="O266" i="2" s="1"/>
  <c r="G270" i="2" s="1"/>
  <c r="AE268" i="2"/>
  <c r="N268" i="2"/>
  <c r="K270" i="2" s="1"/>
  <c r="C268" i="2"/>
  <c r="AK267" i="2"/>
  <c r="AJ267" i="2"/>
  <c r="AG267" i="2"/>
  <c r="I264" i="2" s="1"/>
  <c r="AE267" i="2"/>
  <c r="G264" i="2" s="1"/>
  <c r="F266" i="2" s="1"/>
  <c r="C267" i="2"/>
  <c r="W268" i="2" s="1"/>
  <c r="AK266" i="2"/>
  <c r="AJ266" i="2"/>
  <c r="AG266" i="2"/>
  <c r="M268" i="2" s="1"/>
  <c r="L270" i="2" s="1"/>
  <c r="AE266" i="2"/>
  <c r="O268" i="2" s="1"/>
  <c r="J270" i="2" s="1"/>
  <c r="N266" i="2"/>
  <c r="H270" i="2" s="1"/>
  <c r="M266" i="2"/>
  <c r="I270" i="2" s="1"/>
  <c r="K266" i="2"/>
  <c r="H268" i="2" s="1"/>
  <c r="C266" i="2"/>
  <c r="AK265" i="2"/>
  <c r="AJ265" i="2"/>
  <c r="AG265" i="2"/>
  <c r="L266" i="2" s="1"/>
  <c r="G268" i="2" s="1"/>
  <c r="AE265" i="2"/>
  <c r="J266" i="2" s="1"/>
  <c r="I268" i="2" s="1"/>
  <c r="C265" i="2"/>
  <c r="W267" i="2" s="1"/>
  <c r="AK264" i="2"/>
  <c r="AJ264" i="2"/>
  <c r="AG264" i="2"/>
  <c r="O264" i="2" s="1"/>
  <c r="D270" i="2" s="1"/>
  <c r="AE264" i="2"/>
  <c r="M264" i="2" s="1"/>
  <c r="F270" i="2" s="1"/>
  <c r="N264" i="2"/>
  <c r="E270" i="2" s="1"/>
  <c r="K264" i="2"/>
  <c r="E268" i="2" s="1"/>
  <c r="H264" i="2"/>
  <c r="E266" i="2" s="1"/>
  <c r="C264" i="2"/>
  <c r="C261" i="2"/>
  <c r="W256" i="2" s="1"/>
  <c r="C260" i="2"/>
  <c r="AK259" i="2"/>
  <c r="AJ259" i="2"/>
  <c r="AG259" i="2"/>
  <c r="J254" i="2" s="1"/>
  <c r="F258" i="2" s="1"/>
  <c r="AE259" i="2"/>
  <c r="L254" i="2" s="1"/>
  <c r="D258" i="2" s="1"/>
  <c r="C259" i="2"/>
  <c r="Y256" i="2" s="1"/>
  <c r="AK258" i="2"/>
  <c r="AJ258" i="2"/>
  <c r="AG258" i="2"/>
  <c r="O256" i="2" s="1"/>
  <c r="G260" i="2" s="1"/>
  <c r="AE258" i="2"/>
  <c r="M256" i="2" s="1"/>
  <c r="I260" i="2" s="1"/>
  <c r="N258" i="2"/>
  <c r="K260" i="2" s="1"/>
  <c r="C258" i="2"/>
  <c r="AK257" i="2"/>
  <c r="AJ257" i="2"/>
  <c r="AG257" i="2"/>
  <c r="I254" i="2" s="1"/>
  <c r="AE257" i="2"/>
  <c r="G254" i="2" s="1"/>
  <c r="C257" i="2"/>
  <c r="Y257" i="2" s="1"/>
  <c r="AK256" i="2"/>
  <c r="AJ256" i="2"/>
  <c r="AG256" i="2"/>
  <c r="M258" i="2" s="1"/>
  <c r="L260" i="2" s="1"/>
  <c r="AE256" i="2"/>
  <c r="O258" i="2" s="1"/>
  <c r="J260" i="2" s="1"/>
  <c r="N256" i="2"/>
  <c r="H260" i="2" s="1"/>
  <c r="K256" i="2"/>
  <c r="H258" i="2" s="1"/>
  <c r="C256" i="2"/>
  <c r="AK255" i="2"/>
  <c r="AJ255" i="2"/>
  <c r="AG255" i="2"/>
  <c r="L256" i="2" s="1"/>
  <c r="G258" i="2" s="1"/>
  <c r="AE255" i="2"/>
  <c r="J256" i="2" s="1"/>
  <c r="I258" i="2" s="1"/>
  <c r="C255" i="2"/>
  <c r="W254" i="2" s="1"/>
  <c r="AK254" i="2"/>
  <c r="AJ254" i="2"/>
  <c r="AG254" i="2"/>
  <c r="O254" i="2" s="1"/>
  <c r="D260" i="2" s="1"/>
  <c r="AE254" i="2"/>
  <c r="N254" i="2"/>
  <c r="E260" i="2" s="1"/>
  <c r="M254" i="2"/>
  <c r="F260" i="2" s="1"/>
  <c r="K254" i="2"/>
  <c r="E258" i="2" s="1"/>
  <c r="H254" i="2"/>
  <c r="E256" i="2" s="1"/>
  <c r="C254" i="2"/>
  <c r="C249" i="2"/>
  <c r="Y246" i="2" s="1"/>
  <c r="C248" i="2"/>
  <c r="AK247" i="2"/>
  <c r="AJ247" i="2"/>
  <c r="AG247" i="2"/>
  <c r="J242" i="2" s="1"/>
  <c r="F246" i="2" s="1"/>
  <c r="AE247" i="2"/>
  <c r="L242" i="2" s="1"/>
  <c r="D246" i="2" s="1"/>
  <c r="C247" i="2"/>
  <c r="W247" i="2" s="1"/>
  <c r="AK246" i="2"/>
  <c r="AJ246" i="2"/>
  <c r="AG246" i="2"/>
  <c r="O244" i="2" s="1"/>
  <c r="G248" i="2" s="1"/>
  <c r="AE246" i="2"/>
  <c r="M244" i="2" s="1"/>
  <c r="I248" i="2" s="1"/>
  <c r="N246" i="2"/>
  <c r="K248" i="2" s="1"/>
  <c r="C246" i="2"/>
  <c r="AK245" i="2"/>
  <c r="AJ245" i="2"/>
  <c r="AG245" i="2"/>
  <c r="I242" i="2" s="1"/>
  <c r="D244" i="2" s="1"/>
  <c r="AE245" i="2"/>
  <c r="G242" i="2" s="1"/>
  <c r="C245" i="2"/>
  <c r="W246" i="2" s="1"/>
  <c r="AK244" i="2"/>
  <c r="AJ244" i="2"/>
  <c r="AG244" i="2"/>
  <c r="M246" i="2" s="1"/>
  <c r="L248" i="2" s="1"/>
  <c r="AE244" i="2"/>
  <c r="O246" i="2" s="1"/>
  <c r="J248" i="2" s="1"/>
  <c r="N244" i="2"/>
  <c r="H248" i="2" s="1"/>
  <c r="K244" i="2"/>
  <c r="H246" i="2" s="1"/>
  <c r="E244" i="2"/>
  <c r="C244" i="2"/>
  <c r="AK243" i="2"/>
  <c r="AJ243" i="2"/>
  <c r="AG243" i="2"/>
  <c r="L244" i="2" s="1"/>
  <c r="G246" i="2" s="1"/>
  <c r="AE243" i="2"/>
  <c r="J244" i="2" s="1"/>
  <c r="I246" i="2" s="1"/>
  <c r="C243" i="2"/>
  <c r="Y247" i="2" s="1"/>
  <c r="AK242" i="2"/>
  <c r="AJ242" i="2"/>
  <c r="AG242" i="2"/>
  <c r="O242" i="2" s="1"/>
  <c r="D248" i="2" s="1"/>
  <c r="AE242" i="2"/>
  <c r="M242" i="2" s="1"/>
  <c r="F248" i="2" s="1"/>
  <c r="N242" i="2"/>
  <c r="E248" i="2" s="1"/>
  <c r="K242" i="2"/>
  <c r="E246" i="2" s="1"/>
  <c r="H242" i="2"/>
  <c r="C242" i="2"/>
  <c r="C239" i="2"/>
  <c r="W234" i="2" s="1"/>
  <c r="C238" i="2"/>
  <c r="AK237" i="2"/>
  <c r="AJ237" i="2"/>
  <c r="AG237" i="2"/>
  <c r="J232" i="2" s="1"/>
  <c r="F236" i="2" s="1"/>
  <c r="AE237" i="2"/>
  <c r="C237" i="2"/>
  <c r="Y233" i="2" s="1"/>
  <c r="AK236" i="2"/>
  <c r="AJ236" i="2"/>
  <c r="AG236" i="2"/>
  <c r="O234" i="2" s="1"/>
  <c r="G238" i="2" s="1"/>
  <c r="AE236" i="2"/>
  <c r="M234" i="2" s="1"/>
  <c r="I238" i="2" s="1"/>
  <c r="N236" i="2"/>
  <c r="K238" i="2" s="1"/>
  <c r="C236" i="2"/>
  <c r="AK235" i="2"/>
  <c r="AJ235" i="2"/>
  <c r="AG235" i="2"/>
  <c r="I232" i="2" s="1"/>
  <c r="D234" i="2" s="1"/>
  <c r="AE235" i="2"/>
  <c r="G232" i="2" s="1"/>
  <c r="C235" i="2"/>
  <c r="W236" i="2" s="1"/>
  <c r="AK234" i="2"/>
  <c r="AJ234" i="2"/>
  <c r="AG234" i="2"/>
  <c r="M236" i="2" s="1"/>
  <c r="L238" i="2" s="1"/>
  <c r="AE234" i="2"/>
  <c r="O236" i="2" s="1"/>
  <c r="J238" i="2" s="1"/>
  <c r="Y234" i="2"/>
  <c r="N234" i="2"/>
  <c r="H238" i="2" s="1"/>
  <c r="K234" i="2"/>
  <c r="H236" i="2" s="1"/>
  <c r="C234" i="2"/>
  <c r="AK233" i="2"/>
  <c r="AJ233" i="2"/>
  <c r="AG233" i="2"/>
  <c r="L234" i="2" s="1"/>
  <c r="G236" i="2" s="1"/>
  <c r="AE233" i="2"/>
  <c r="J234" i="2" s="1"/>
  <c r="I236" i="2" s="1"/>
  <c r="C233" i="2"/>
  <c r="W235" i="2" s="1"/>
  <c r="AK232" i="2"/>
  <c r="AJ232" i="2"/>
  <c r="AG232" i="2"/>
  <c r="O232" i="2" s="1"/>
  <c r="D238" i="2" s="1"/>
  <c r="AE232" i="2"/>
  <c r="M232" i="2" s="1"/>
  <c r="F238" i="2" s="1"/>
  <c r="N232" i="2"/>
  <c r="E238" i="2" s="1"/>
  <c r="L232" i="2"/>
  <c r="D236" i="2" s="1"/>
  <c r="K232" i="2"/>
  <c r="E236" i="2" s="1"/>
  <c r="H232" i="2"/>
  <c r="E234" i="2" s="1"/>
  <c r="C232" i="2"/>
  <c r="C229" i="2"/>
  <c r="Y222" i="2" s="1"/>
  <c r="C228" i="2"/>
  <c r="AK227" i="2"/>
  <c r="AJ227" i="2"/>
  <c r="AG227" i="2"/>
  <c r="J222" i="2" s="1"/>
  <c r="F226" i="2" s="1"/>
  <c r="AE227" i="2"/>
  <c r="L222" i="2" s="1"/>
  <c r="D226" i="2" s="1"/>
  <c r="C227" i="2"/>
  <c r="W227" i="2" s="1"/>
  <c r="AK226" i="2"/>
  <c r="AJ226" i="2"/>
  <c r="AG226" i="2"/>
  <c r="O224" i="2" s="1"/>
  <c r="G228" i="2" s="1"/>
  <c r="AE226" i="2"/>
  <c r="M224" i="2" s="1"/>
  <c r="I228" i="2" s="1"/>
  <c r="N226" i="2"/>
  <c r="K228" i="2" s="1"/>
  <c r="C226" i="2"/>
  <c r="AK225" i="2"/>
  <c r="AJ225" i="2"/>
  <c r="AG225" i="2"/>
  <c r="I222" i="2" s="1"/>
  <c r="D224" i="2" s="1"/>
  <c r="AE225" i="2"/>
  <c r="G222" i="2" s="1"/>
  <c r="C225" i="2"/>
  <c r="W226" i="2" s="1"/>
  <c r="AK224" i="2"/>
  <c r="AJ224" i="2"/>
  <c r="AG224" i="2"/>
  <c r="M226" i="2" s="1"/>
  <c r="L228" i="2" s="1"/>
  <c r="AE224" i="2"/>
  <c r="O226" i="2" s="1"/>
  <c r="J228" i="2" s="1"/>
  <c r="N224" i="2"/>
  <c r="H228" i="2" s="1"/>
  <c r="K224" i="2"/>
  <c r="H226" i="2" s="1"/>
  <c r="C224" i="2"/>
  <c r="AK223" i="2"/>
  <c r="AJ223" i="2"/>
  <c r="AG223" i="2"/>
  <c r="L224" i="2" s="1"/>
  <c r="G226" i="2" s="1"/>
  <c r="AE223" i="2"/>
  <c r="J224" i="2" s="1"/>
  <c r="I226" i="2" s="1"/>
  <c r="C223" i="2"/>
  <c r="Y227" i="2" s="1"/>
  <c r="AK222" i="2"/>
  <c r="AJ222" i="2"/>
  <c r="AG222" i="2"/>
  <c r="O222" i="2" s="1"/>
  <c r="D228" i="2" s="1"/>
  <c r="AE222" i="2"/>
  <c r="M222" i="2" s="1"/>
  <c r="F228" i="2" s="1"/>
  <c r="N222" i="2"/>
  <c r="E228" i="2" s="1"/>
  <c r="K222" i="2"/>
  <c r="E226" i="2" s="1"/>
  <c r="H222" i="2"/>
  <c r="E224" i="2" s="1"/>
  <c r="C222" i="2"/>
  <c r="C219" i="2"/>
  <c r="W214" i="2" s="1"/>
  <c r="H218" i="2"/>
  <c r="C218" i="2"/>
  <c r="AK217" i="2"/>
  <c r="AJ217" i="2"/>
  <c r="AG217" i="2"/>
  <c r="J212" i="2" s="1"/>
  <c r="F216" i="2" s="1"/>
  <c r="AE217" i="2"/>
  <c r="L212" i="2" s="1"/>
  <c r="D216" i="2" s="1"/>
  <c r="C217" i="2"/>
  <c r="Y213" i="2" s="1"/>
  <c r="AK216" i="2"/>
  <c r="AJ216" i="2"/>
  <c r="AG216" i="2"/>
  <c r="O214" i="2" s="1"/>
  <c r="G218" i="2" s="1"/>
  <c r="AE216" i="2"/>
  <c r="M214" i="2" s="1"/>
  <c r="I218" i="2" s="1"/>
  <c r="N216" i="2"/>
  <c r="K218" i="2" s="1"/>
  <c r="C216" i="2"/>
  <c r="AK215" i="2"/>
  <c r="AJ215" i="2"/>
  <c r="AG215" i="2"/>
  <c r="I212" i="2" s="1"/>
  <c r="D214" i="2" s="1"/>
  <c r="AE215" i="2"/>
  <c r="G212" i="2" s="1"/>
  <c r="C215" i="2"/>
  <c r="W216" i="2" s="1"/>
  <c r="AK214" i="2"/>
  <c r="AJ214" i="2"/>
  <c r="AG214" i="2"/>
  <c r="M216" i="2" s="1"/>
  <c r="L218" i="2" s="1"/>
  <c r="AE214" i="2"/>
  <c r="O216" i="2" s="1"/>
  <c r="J218" i="2" s="1"/>
  <c r="N214" i="2"/>
  <c r="K214" i="2"/>
  <c r="H216" i="2" s="1"/>
  <c r="C214" i="2"/>
  <c r="AK213" i="2"/>
  <c r="AJ213" i="2"/>
  <c r="AG213" i="2"/>
  <c r="L214" i="2" s="1"/>
  <c r="G216" i="2" s="1"/>
  <c r="AE213" i="2"/>
  <c r="J214" i="2" s="1"/>
  <c r="I216" i="2" s="1"/>
  <c r="C213" i="2"/>
  <c r="W215" i="2" s="1"/>
  <c r="AK212" i="2"/>
  <c r="AJ212" i="2"/>
  <c r="AG212" i="2"/>
  <c r="O212" i="2" s="1"/>
  <c r="D218" i="2" s="1"/>
  <c r="AE212" i="2"/>
  <c r="M212" i="2" s="1"/>
  <c r="F218" i="2" s="1"/>
  <c r="N212" i="2"/>
  <c r="E218" i="2" s="1"/>
  <c r="K212" i="2"/>
  <c r="E216" i="2" s="1"/>
  <c r="H212" i="2"/>
  <c r="E214" i="2" s="1"/>
  <c r="C212" i="2"/>
  <c r="C207" i="2"/>
  <c r="W202" i="2" s="1"/>
  <c r="C206" i="2"/>
  <c r="AK205" i="2"/>
  <c r="AJ205" i="2"/>
  <c r="AG205" i="2"/>
  <c r="J200" i="2" s="1"/>
  <c r="AE205" i="2"/>
  <c r="L200" i="2" s="1"/>
  <c r="D204" i="2" s="1"/>
  <c r="C205" i="2"/>
  <c r="W205" i="2" s="1"/>
  <c r="AK204" i="2"/>
  <c r="AJ204" i="2"/>
  <c r="AG204" i="2"/>
  <c r="O202" i="2" s="1"/>
  <c r="G206" i="2" s="1"/>
  <c r="AE204" i="2"/>
  <c r="M202" i="2" s="1"/>
  <c r="I206" i="2" s="1"/>
  <c r="N204" i="2"/>
  <c r="K206" i="2" s="1"/>
  <c r="C204" i="2"/>
  <c r="AK203" i="2"/>
  <c r="AJ203" i="2"/>
  <c r="AG203" i="2"/>
  <c r="I200" i="2" s="1"/>
  <c r="D202" i="2" s="1"/>
  <c r="AE203" i="2"/>
  <c r="G200" i="2" s="1"/>
  <c r="F202" i="2" s="1"/>
  <c r="C203" i="2"/>
  <c r="W204" i="2" s="1"/>
  <c r="AK202" i="2"/>
  <c r="AJ202" i="2"/>
  <c r="AG202" i="2"/>
  <c r="M204" i="2" s="1"/>
  <c r="L206" i="2" s="1"/>
  <c r="AE202" i="2"/>
  <c r="O204" i="2" s="1"/>
  <c r="J206" i="2" s="1"/>
  <c r="N202" i="2"/>
  <c r="H206" i="2" s="1"/>
  <c r="K202" i="2"/>
  <c r="H204" i="2" s="1"/>
  <c r="C202" i="2"/>
  <c r="AK201" i="2"/>
  <c r="AJ201" i="2"/>
  <c r="AG201" i="2"/>
  <c r="L202" i="2" s="1"/>
  <c r="G204" i="2" s="1"/>
  <c r="AE201" i="2"/>
  <c r="J202" i="2" s="1"/>
  <c r="I204" i="2" s="1"/>
  <c r="C201" i="2"/>
  <c r="Y205" i="2" s="1"/>
  <c r="AK200" i="2"/>
  <c r="AJ200" i="2"/>
  <c r="AG200" i="2"/>
  <c r="O200" i="2" s="1"/>
  <c r="D206" i="2" s="1"/>
  <c r="AE200" i="2"/>
  <c r="M200" i="2" s="1"/>
  <c r="F206" i="2" s="1"/>
  <c r="N200" i="2"/>
  <c r="E206" i="2" s="1"/>
  <c r="K200" i="2"/>
  <c r="E204" i="2" s="1"/>
  <c r="H200" i="2"/>
  <c r="E202" i="2" s="1"/>
  <c r="C200" i="2"/>
  <c r="C197" i="2"/>
  <c r="W192" i="2" s="1"/>
  <c r="K196" i="2"/>
  <c r="C196" i="2"/>
  <c r="AK195" i="2"/>
  <c r="AJ195" i="2"/>
  <c r="AG195" i="2"/>
  <c r="J190" i="2" s="1"/>
  <c r="F194" i="2" s="1"/>
  <c r="AE195" i="2"/>
  <c r="L190" i="2" s="1"/>
  <c r="D194" i="2" s="1"/>
  <c r="C195" i="2"/>
  <c r="Y191" i="2" s="1"/>
  <c r="AK194" i="2"/>
  <c r="AJ194" i="2"/>
  <c r="AG194" i="2"/>
  <c r="O192" i="2" s="1"/>
  <c r="G196" i="2" s="1"/>
  <c r="AE194" i="2"/>
  <c r="M192" i="2" s="1"/>
  <c r="I196" i="2" s="1"/>
  <c r="N194" i="2"/>
  <c r="C194" i="2"/>
  <c r="AK193" i="2"/>
  <c r="AJ193" i="2"/>
  <c r="AG193" i="2"/>
  <c r="I190" i="2" s="1"/>
  <c r="AE193" i="2"/>
  <c r="G190" i="2" s="1"/>
  <c r="C193" i="2"/>
  <c r="W194" i="2" s="1"/>
  <c r="AK192" i="2"/>
  <c r="AJ192" i="2"/>
  <c r="AG192" i="2"/>
  <c r="M194" i="2" s="1"/>
  <c r="L196" i="2" s="1"/>
  <c r="AE192" i="2"/>
  <c r="O194" i="2" s="1"/>
  <c r="J196" i="2" s="1"/>
  <c r="N192" i="2"/>
  <c r="H196" i="2" s="1"/>
  <c r="K192" i="2"/>
  <c r="H194" i="2" s="1"/>
  <c r="C192" i="2"/>
  <c r="AK191" i="2"/>
  <c r="AJ191" i="2"/>
  <c r="AG191" i="2"/>
  <c r="L192" i="2" s="1"/>
  <c r="G194" i="2" s="1"/>
  <c r="AE191" i="2"/>
  <c r="J192" i="2" s="1"/>
  <c r="I194" i="2" s="1"/>
  <c r="C191" i="2"/>
  <c r="W190" i="2" s="1"/>
  <c r="AK190" i="2"/>
  <c r="AJ190" i="2"/>
  <c r="AG190" i="2"/>
  <c r="O190" i="2" s="1"/>
  <c r="D196" i="2" s="1"/>
  <c r="AE190" i="2"/>
  <c r="N190" i="2"/>
  <c r="E196" i="2" s="1"/>
  <c r="M190" i="2"/>
  <c r="F196" i="2" s="1"/>
  <c r="K190" i="2"/>
  <c r="E194" i="2" s="1"/>
  <c r="H190" i="2"/>
  <c r="E192" i="2" s="1"/>
  <c r="C190" i="2"/>
  <c r="C187" i="2"/>
  <c r="W182" i="2" s="1"/>
  <c r="C186" i="2"/>
  <c r="AK185" i="2"/>
  <c r="AJ185" i="2"/>
  <c r="AG185" i="2"/>
  <c r="J180" i="2" s="1"/>
  <c r="AE185" i="2"/>
  <c r="L180" i="2" s="1"/>
  <c r="D184" i="2" s="1"/>
  <c r="C185" i="2"/>
  <c r="W185" i="2" s="1"/>
  <c r="AK184" i="2"/>
  <c r="AJ184" i="2"/>
  <c r="AG184" i="2"/>
  <c r="O182" i="2" s="1"/>
  <c r="G186" i="2" s="1"/>
  <c r="AE184" i="2"/>
  <c r="M182" i="2" s="1"/>
  <c r="I186" i="2" s="1"/>
  <c r="O184" i="2"/>
  <c r="J186" i="2" s="1"/>
  <c r="N184" i="2"/>
  <c r="K186" i="2" s="1"/>
  <c r="C184" i="2"/>
  <c r="AK183" i="2"/>
  <c r="AJ183" i="2"/>
  <c r="AG183" i="2"/>
  <c r="I180" i="2" s="1"/>
  <c r="D182" i="2" s="1"/>
  <c r="AE183" i="2"/>
  <c r="G180" i="2" s="1"/>
  <c r="F182" i="2" s="1"/>
  <c r="C183" i="2"/>
  <c r="W184" i="2" s="1"/>
  <c r="AK182" i="2"/>
  <c r="AJ182" i="2"/>
  <c r="AG182" i="2"/>
  <c r="M184" i="2" s="1"/>
  <c r="L186" i="2" s="1"/>
  <c r="AE182" i="2"/>
  <c r="N182" i="2"/>
  <c r="H186" i="2" s="1"/>
  <c r="K182" i="2"/>
  <c r="H184" i="2" s="1"/>
  <c r="C182" i="2"/>
  <c r="AK181" i="2"/>
  <c r="AJ181" i="2"/>
  <c r="AG181" i="2"/>
  <c r="L182" i="2" s="1"/>
  <c r="G184" i="2" s="1"/>
  <c r="AE181" i="2"/>
  <c r="J182" i="2" s="1"/>
  <c r="I184" i="2" s="1"/>
  <c r="C181" i="2"/>
  <c r="Y185" i="2" s="1"/>
  <c r="AK180" i="2"/>
  <c r="AJ180" i="2"/>
  <c r="AG180" i="2"/>
  <c r="O180" i="2" s="1"/>
  <c r="D186" i="2" s="1"/>
  <c r="AE180" i="2"/>
  <c r="M180" i="2" s="1"/>
  <c r="F186" i="2" s="1"/>
  <c r="N180" i="2"/>
  <c r="E186" i="2" s="1"/>
  <c r="K180" i="2"/>
  <c r="E184" i="2" s="1"/>
  <c r="H180" i="2"/>
  <c r="E182" i="2" s="1"/>
  <c r="C180" i="2"/>
  <c r="C177" i="2"/>
  <c r="W172" i="2" s="1"/>
  <c r="C176" i="2"/>
  <c r="AK175" i="2"/>
  <c r="AJ175" i="2"/>
  <c r="AG175" i="2"/>
  <c r="J170" i="2" s="1"/>
  <c r="F174" i="2" s="1"/>
  <c r="AE175" i="2"/>
  <c r="L170" i="2" s="1"/>
  <c r="D174" i="2" s="1"/>
  <c r="C175" i="2"/>
  <c r="Y171" i="2" s="1"/>
  <c r="AK174" i="2"/>
  <c r="AJ174" i="2"/>
  <c r="AG174" i="2"/>
  <c r="O172" i="2" s="1"/>
  <c r="G176" i="2" s="1"/>
  <c r="AE174" i="2"/>
  <c r="M172" i="2" s="1"/>
  <c r="I176" i="2" s="1"/>
  <c r="N174" i="2"/>
  <c r="K176" i="2" s="1"/>
  <c r="C174" i="2"/>
  <c r="AK173" i="2"/>
  <c r="AJ173" i="2"/>
  <c r="AG173" i="2"/>
  <c r="I170" i="2" s="1"/>
  <c r="AE173" i="2"/>
  <c r="G170" i="2" s="1"/>
  <c r="C173" i="2"/>
  <c r="W171" i="2" s="1"/>
  <c r="AK172" i="2"/>
  <c r="AJ172" i="2"/>
  <c r="AG172" i="2"/>
  <c r="M174" i="2" s="1"/>
  <c r="L176" i="2" s="1"/>
  <c r="AE172" i="2"/>
  <c r="O174" i="2" s="1"/>
  <c r="J176" i="2" s="1"/>
  <c r="N172" i="2"/>
  <c r="H176" i="2" s="1"/>
  <c r="K172" i="2"/>
  <c r="H174" i="2" s="1"/>
  <c r="C172" i="2"/>
  <c r="AK171" i="2"/>
  <c r="AJ171" i="2"/>
  <c r="AG171" i="2"/>
  <c r="L172" i="2" s="1"/>
  <c r="G174" i="2" s="1"/>
  <c r="AE171" i="2"/>
  <c r="J172" i="2" s="1"/>
  <c r="I174" i="2" s="1"/>
  <c r="C171" i="2"/>
  <c r="W170" i="2" s="1"/>
  <c r="AK170" i="2"/>
  <c r="AJ170" i="2"/>
  <c r="AG170" i="2"/>
  <c r="O170" i="2" s="1"/>
  <c r="D176" i="2" s="1"/>
  <c r="AE170" i="2"/>
  <c r="M170" i="2" s="1"/>
  <c r="F176" i="2" s="1"/>
  <c r="N170" i="2"/>
  <c r="E176" i="2" s="1"/>
  <c r="K170" i="2"/>
  <c r="E174" i="2" s="1"/>
  <c r="H170" i="2"/>
  <c r="E172" i="2" s="1"/>
  <c r="C170" i="2"/>
  <c r="B42" i="2"/>
  <c r="K17" i="11"/>
  <c r="A17" i="11"/>
  <c r="K10" i="11"/>
  <c r="H10" i="11"/>
  <c r="D10" i="11"/>
  <c r="A10" i="11"/>
  <c r="H3" i="11"/>
  <c r="D3" i="11"/>
  <c r="H16" i="11"/>
  <c r="A16" i="11"/>
  <c r="H9" i="11"/>
  <c r="A9" i="11"/>
  <c r="H2" i="11"/>
  <c r="A2" i="11"/>
  <c r="A3" i="11"/>
  <c r="F5" i="10"/>
  <c r="F8" i="10"/>
  <c r="F9" i="10"/>
  <c r="F4" i="10"/>
  <c r="D5" i="10"/>
  <c r="D6" i="10"/>
  <c r="D7" i="10"/>
  <c r="D8" i="10"/>
  <c r="D9" i="10"/>
  <c r="D4" i="10"/>
  <c r="Y19" i="13"/>
  <c r="W19" i="13"/>
  <c r="Y17" i="13"/>
  <c r="W17" i="13"/>
  <c r="G51" i="12" s="1"/>
  <c r="L17" i="13"/>
  <c r="J17" i="13"/>
  <c r="D65" i="12" s="1"/>
  <c r="Y16" i="13"/>
  <c r="W16" i="13"/>
  <c r="G19" i="12" s="1"/>
  <c r="L16" i="13"/>
  <c r="J16" i="13"/>
  <c r="D61" i="12" s="1"/>
  <c r="L15" i="13"/>
  <c r="J15" i="13"/>
  <c r="D57" i="12" s="1"/>
  <c r="Y14" i="13"/>
  <c r="W14" i="13"/>
  <c r="F59" i="12" s="1"/>
  <c r="L14" i="13"/>
  <c r="J14" i="13"/>
  <c r="D53" i="12" s="1"/>
  <c r="Y13" i="13"/>
  <c r="W13" i="13"/>
  <c r="F43" i="12" s="1"/>
  <c r="L13" i="13"/>
  <c r="J13" i="13"/>
  <c r="D49" i="12" s="1"/>
  <c r="Y12" i="13"/>
  <c r="W12" i="13"/>
  <c r="F27" i="12" s="1"/>
  <c r="L12" i="13"/>
  <c r="J12" i="13"/>
  <c r="D45" i="12" s="1"/>
  <c r="Y11" i="13"/>
  <c r="W11" i="13"/>
  <c r="L11" i="13"/>
  <c r="J11" i="13"/>
  <c r="D41" i="12" s="1"/>
  <c r="L10" i="13"/>
  <c r="J10" i="13"/>
  <c r="Y9" i="13"/>
  <c r="W9" i="13"/>
  <c r="E63" i="12" s="1"/>
  <c r="L9" i="13"/>
  <c r="J9" i="13"/>
  <c r="D33" i="12" s="1"/>
  <c r="Y8" i="13"/>
  <c r="W8" i="13"/>
  <c r="E55" i="12" s="1"/>
  <c r="L8" i="13"/>
  <c r="J8" i="13"/>
  <c r="D29" i="12" s="1"/>
  <c r="Y7" i="13"/>
  <c r="W7" i="13"/>
  <c r="E47" i="12" s="1"/>
  <c r="L7" i="13"/>
  <c r="J7" i="13"/>
  <c r="D25" i="12" s="1"/>
  <c r="Y6" i="13"/>
  <c r="W6" i="13"/>
  <c r="E39" i="12" s="1"/>
  <c r="L6" i="13"/>
  <c r="J6" i="13"/>
  <c r="D21" i="12" s="1"/>
  <c r="Y5" i="13"/>
  <c r="W5" i="13"/>
  <c r="E31" i="12" s="1"/>
  <c r="L5" i="13"/>
  <c r="J5" i="13"/>
  <c r="Y4" i="13"/>
  <c r="W4" i="13"/>
  <c r="E23" i="12" s="1"/>
  <c r="L4" i="13"/>
  <c r="J4" i="13"/>
  <c r="D13" i="12" s="1"/>
  <c r="Y3" i="13"/>
  <c r="W3" i="13"/>
  <c r="E15" i="12" s="1"/>
  <c r="L3" i="13"/>
  <c r="J3" i="13"/>
  <c r="D9" i="12" s="1"/>
  <c r="Y2" i="13"/>
  <c r="W2" i="13"/>
  <c r="L2" i="13"/>
  <c r="C65" i="12"/>
  <c r="D17" i="13" s="1"/>
  <c r="C64" i="12"/>
  <c r="C63" i="12"/>
  <c r="B17" i="13" s="1"/>
  <c r="C62" i="12"/>
  <c r="C61" i="12"/>
  <c r="D16" i="13" s="1"/>
  <c r="C60" i="12"/>
  <c r="C59" i="12"/>
  <c r="B16" i="13" s="1"/>
  <c r="C58" i="12"/>
  <c r="C57" i="12"/>
  <c r="D15" i="13" s="1"/>
  <c r="C56" i="12"/>
  <c r="C55" i="12"/>
  <c r="B15" i="13" s="1"/>
  <c r="C54" i="12"/>
  <c r="C53" i="12"/>
  <c r="D14" i="13" s="1"/>
  <c r="C52" i="12"/>
  <c r="C51" i="12"/>
  <c r="B14" i="13" s="1"/>
  <c r="C50" i="12"/>
  <c r="C49" i="12"/>
  <c r="D13" i="13" s="1"/>
  <c r="C48" i="12"/>
  <c r="C47" i="12"/>
  <c r="B13" i="13" s="1"/>
  <c r="C46" i="12"/>
  <c r="C45" i="12"/>
  <c r="D12" i="13" s="1"/>
  <c r="C44" i="12"/>
  <c r="C43" i="12"/>
  <c r="B12" i="13" s="1"/>
  <c r="C42" i="12"/>
  <c r="C41" i="12"/>
  <c r="D11" i="13" s="1"/>
  <c r="C40" i="12"/>
  <c r="C39" i="12"/>
  <c r="B11" i="13" s="1"/>
  <c r="C38" i="12"/>
  <c r="C37" i="12"/>
  <c r="D10" i="13" s="1"/>
  <c r="C36" i="12"/>
  <c r="C35" i="12"/>
  <c r="B10" i="13" s="1"/>
  <c r="C34" i="12"/>
  <c r="C33" i="12"/>
  <c r="D9" i="13" s="1"/>
  <c r="C32" i="12"/>
  <c r="C31" i="12"/>
  <c r="B9" i="13" s="1"/>
  <c r="C30" i="12"/>
  <c r="C29" i="12"/>
  <c r="D8" i="13" s="1"/>
  <c r="C28" i="12"/>
  <c r="C27" i="12"/>
  <c r="B8" i="13" s="1"/>
  <c r="C26" i="12"/>
  <c r="C25" i="12"/>
  <c r="D7" i="13" s="1"/>
  <c r="C24" i="12"/>
  <c r="C23" i="12"/>
  <c r="B7" i="13" s="1"/>
  <c r="C22" i="12"/>
  <c r="C21" i="12"/>
  <c r="D6" i="13" s="1"/>
  <c r="C20" i="12"/>
  <c r="C19" i="12"/>
  <c r="B6" i="13" s="1"/>
  <c r="C18" i="12"/>
  <c r="C17" i="12"/>
  <c r="D5" i="13" s="1"/>
  <c r="C16" i="12"/>
  <c r="C15" i="12"/>
  <c r="B5" i="13" s="1"/>
  <c r="C14" i="12"/>
  <c r="C13" i="12"/>
  <c r="D4" i="13" s="1"/>
  <c r="C12" i="12"/>
  <c r="C11" i="12"/>
  <c r="B4" i="13" s="1"/>
  <c r="C10" i="12"/>
  <c r="C9" i="12"/>
  <c r="D3" i="13" s="1"/>
  <c r="C8" i="12"/>
  <c r="C7" i="12"/>
  <c r="B3" i="13" s="1"/>
  <c r="C6" i="12"/>
  <c r="C5" i="12"/>
  <c r="D2" i="13" s="1"/>
  <c r="C4" i="12"/>
  <c r="C3" i="12"/>
  <c r="B2" i="13" s="1"/>
  <c r="C2" i="12"/>
  <c r="AK163" i="2"/>
  <c r="AJ163" i="2"/>
  <c r="AK162" i="2"/>
  <c r="AJ162" i="2"/>
  <c r="AK161" i="2"/>
  <c r="AJ161" i="2"/>
  <c r="AK160" i="2"/>
  <c r="AJ160" i="2"/>
  <c r="AK159" i="2"/>
  <c r="AJ159" i="2"/>
  <c r="AK158" i="2"/>
  <c r="AJ158" i="2"/>
  <c r="AK153" i="2"/>
  <c r="AJ153" i="2"/>
  <c r="AK152" i="2"/>
  <c r="AJ152" i="2"/>
  <c r="AK151" i="2"/>
  <c r="AJ151" i="2"/>
  <c r="AK150" i="2"/>
  <c r="AJ150" i="2"/>
  <c r="AK149" i="2"/>
  <c r="AJ149" i="2"/>
  <c r="AK148" i="2"/>
  <c r="AJ148" i="2"/>
  <c r="AK143" i="2"/>
  <c r="AJ143" i="2"/>
  <c r="AK142" i="2"/>
  <c r="AJ142" i="2"/>
  <c r="AK141" i="2"/>
  <c r="AJ141" i="2"/>
  <c r="AK140" i="2"/>
  <c r="AJ140" i="2"/>
  <c r="AK139" i="2"/>
  <c r="AJ139" i="2"/>
  <c r="AK138" i="2"/>
  <c r="AJ138" i="2"/>
  <c r="AK133" i="2"/>
  <c r="AJ133" i="2"/>
  <c r="AK132" i="2"/>
  <c r="AJ132" i="2"/>
  <c r="AK131" i="2"/>
  <c r="AJ131" i="2"/>
  <c r="AK130" i="2"/>
  <c r="AJ130" i="2"/>
  <c r="AK129" i="2"/>
  <c r="AJ129" i="2"/>
  <c r="AK128" i="2"/>
  <c r="AJ128" i="2"/>
  <c r="AK121" i="2"/>
  <c r="AJ121" i="2"/>
  <c r="AK120" i="2"/>
  <c r="AJ120" i="2"/>
  <c r="AK119" i="2"/>
  <c r="AJ119" i="2"/>
  <c r="AK118" i="2"/>
  <c r="AJ118" i="2"/>
  <c r="AK117" i="2"/>
  <c r="AJ117" i="2"/>
  <c r="AK116" i="2"/>
  <c r="AJ116" i="2"/>
  <c r="AK111" i="2"/>
  <c r="AJ111" i="2"/>
  <c r="AK110" i="2"/>
  <c r="AJ110" i="2"/>
  <c r="AK109" i="2"/>
  <c r="AJ109" i="2"/>
  <c r="AK108" i="2"/>
  <c r="AJ108" i="2"/>
  <c r="AK107" i="2"/>
  <c r="AJ107" i="2"/>
  <c r="AK106" i="2"/>
  <c r="AJ106" i="2"/>
  <c r="AK101" i="2"/>
  <c r="AJ101" i="2"/>
  <c r="AK100" i="2"/>
  <c r="AJ100" i="2"/>
  <c r="AK99" i="2"/>
  <c r="AJ99" i="2"/>
  <c r="AK98" i="2"/>
  <c r="AJ98" i="2"/>
  <c r="AK97" i="2"/>
  <c r="AJ97" i="2"/>
  <c r="AK96" i="2"/>
  <c r="AJ96" i="2"/>
  <c r="AK91" i="2"/>
  <c r="AJ91" i="2"/>
  <c r="AK90" i="2"/>
  <c r="AJ90" i="2"/>
  <c r="AK89" i="2"/>
  <c r="AJ89" i="2"/>
  <c r="AK88" i="2"/>
  <c r="AJ88" i="2"/>
  <c r="AK87" i="2"/>
  <c r="AJ87" i="2"/>
  <c r="AK86" i="2"/>
  <c r="AJ86" i="2"/>
  <c r="AK80" i="2"/>
  <c r="AJ80" i="2"/>
  <c r="AK79" i="2"/>
  <c r="AJ79" i="2"/>
  <c r="AK78" i="2"/>
  <c r="AJ78" i="2"/>
  <c r="AK77" i="2"/>
  <c r="AJ77" i="2"/>
  <c r="AK76" i="2"/>
  <c r="AJ76" i="2"/>
  <c r="AK75" i="2"/>
  <c r="AJ75" i="2"/>
  <c r="AK70" i="2"/>
  <c r="AJ70" i="2"/>
  <c r="AK69" i="2"/>
  <c r="AJ69" i="2"/>
  <c r="AK68" i="2"/>
  <c r="AJ68" i="2"/>
  <c r="AK67" i="2"/>
  <c r="AJ67" i="2"/>
  <c r="AK66" i="2"/>
  <c r="AJ66" i="2"/>
  <c r="AK65" i="2"/>
  <c r="AJ65" i="2"/>
  <c r="AK60" i="2"/>
  <c r="AJ60" i="2"/>
  <c r="AK59" i="2"/>
  <c r="AJ59" i="2"/>
  <c r="AK58" i="2"/>
  <c r="AJ58" i="2"/>
  <c r="AK57" i="2"/>
  <c r="AJ57" i="2"/>
  <c r="AK56" i="2"/>
  <c r="AJ56" i="2"/>
  <c r="AK55" i="2"/>
  <c r="AJ55" i="2"/>
  <c r="AK50" i="2"/>
  <c r="AJ50" i="2"/>
  <c r="AK49" i="2"/>
  <c r="AJ49" i="2"/>
  <c r="AK48" i="2"/>
  <c r="AJ48" i="2"/>
  <c r="AK47" i="2"/>
  <c r="AJ47" i="2"/>
  <c r="AK46" i="2"/>
  <c r="AJ46" i="2"/>
  <c r="AK45" i="2"/>
  <c r="AJ45" i="2"/>
  <c r="AK39" i="2"/>
  <c r="AJ39" i="2"/>
  <c r="AK38" i="2"/>
  <c r="AJ38" i="2"/>
  <c r="AK37" i="2"/>
  <c r="AJ37" i="2"/>
  <c r="AK36" i="2"/>
  <c r="AJ36" i="2"/>
  <c r="AK35" i="2"/>
  <c r="AJ35" i="2"/>
  <c r="AK34" i="2"/>
  <c r="AJ34" i="2"/>
  <c r="AK29" i="2"/>
  <c r="AJ29" i="2"/>
  <c r="AK28" i="2"/>
  <c r="AJ28" i="2"/>
  <c r="AK27" i="2"/>
  <c r="AJ27" i="2"/>
  <c r="AK26" i="2"/>
  <c r="AJ26" i="2"/>
  <c r="AK25" i="2"/>
  <c r="AJ25" i="2"/>
  <c r="AK24" i="2"/>
  <c r="AJ24" i="2"/>
  <c r="AJ19" i="2"/>
  <c r="AJ18" i="2"/>
  <c r="AJ17" i="2"/>
  <c r="AJ16" i="2"/>
  <c r="AJ15" i="2"/>
  <c r="AJ14" i="2"/>
  <c r="AK9" i="2"/>
  <c r="AJ9" i="2"/>
  <c r="AK8" i="2"/>
  <c r="AJ8" i="2"/>
  <c r="AK7" i="2"/>
  <c r="AJ7" i="2"/>
  <c r="AK6" i="2"/>
  <c r="AJ6" i="2"/>
  <c r="AK5" i="2"/>
  <c r="AJ5" i="2"/>
  <c r="AK4" i="2"/>
  <c r="AJ4" i="2"/>
  <c r="H15" i="11"/>
  <c r="A15" i="11"/>
  <c r="H8" i="11"/>
  <c r="A8" i="11"/>
  <c r="H1" i="11"/>
  <c r="A1" i="11"/>
  <c r="C3" i="4"/>
  <c r="B2" i="6" s="1"/>
  <c r="C5" i="4"/>
  <c r="D2" i="6" s="1"/>
  <c r="J2" i="6"/>
  <c r="L2" i="6"/>
  <c r="C64" i="4"/>
  <c r="C62" i="4"/>
  <c r="C60" i="4"/>
  <c r="C58" i="4"/>
  <c r="C56" i="4"/>
  <c r="C54" i="4"/>
  <c r="C52" i="4"/>
  <c r="C50" i="4"/>
  <c r="C48" i="4"/>
  <c r="C46" i="4"/>
  <c r="C44" i="4"/>
  <c r="C42" i="4"/>
  <c r="C40" i="4"/>
  <c r="C38" i="4"/>
  <c r="C36" i="4"/>
  <c r="C34" i="4"/>
  <c r="C32" i="4"/>
  <c r="C30" i="4"/>
  <c r="C28" i="4"/>
  <c r="C26" i="4"/>
  <c r="C24" i="4"/>
  <c r="C22" i="4"/>
  <c r="C2" i="4"/>
  <c r="C65" i="4"/>
  <c r="D17" i="6" s="1"/>
  <c r="C63" i="4"/>
  <c r="B17" i="6" s="1"/>
  <c r="C61" i="4"/>
  <c r="D16" i="6" s="1"/>
  <c r="C59" i="4"/>
  <c r="B16" i="6" s="1"/>
  <c r="C57" i="4"/>
  <c r="D15" i="6" s="1"/>
  <c r="C55" i="4"/>
  <c r="B15" i="6" s="1"/>
  <c r="C53" i="4"/>
  <c r="D14" i="6" s="1"/>
  <c r="C51" i="4"/>
  <c r="B14" i="6" s="1"/>
  <c r="C49" i="4"/>
  <c r="D13" i="6" s="1"/>
  <c r="C47" i="4"/>
  <c r="B13" i="6" s="1"/>
  <c r="C45" i="4"/>
  <c r="D12" i="6" s="1"/>
  <c r="C43" i="4"/>
  <c r="B12" i="6" s="1"/>
  <c r="C41" i="4"/>
  <c r="D11" i="6" s="1"/>
  <c r="C39" i="4"/>
  <c r="B11" i="6" s="1"/>
  <c r="C37" i="4"/>
  <c r="D10" i="6" s="1"/>
  <c r="C35" i="4"/>
  <c r="B10" i="6" s="1"/>
  <c r="C33" i="4"/>
  <c r="D9" i="6" s="1"/>
  <c r="C31" i="4"/>
  <c r="B9" i="6" s="1"/>
  <c r="C29" i="4"/>
  <c r="D8" i="6" s="1"/>
  <c r="C27" i="4"/>
  <c r="B8" i="6" s="1"/>
  <c r="C25" i="4"/>
  <c r="D7" i="6" s="1"/>
  <c r="C23" i="4"/>
  <c r="B7" i="6" s="1"/>
  <c r="C21" i="4"/>
  <c r="D6" i="6" s="1"/>
  <c r="C19" i="4"/>
  <c r="B6" i="6" s="1"/>
  <c r="C17" i="4"/>
  <c r="D5" i="6" s="1"/>
  <c r="C15" i="4"/>
  <c r="B5" i="6" s="1"/>
  <c r="C13" i="4"/>
  <c r="D4" i="6" s="1"/>
  <c r="C11" i="4"/>
  <c r="B4" i="6" s="1"/>
  <c r="C9" i="4"/>
  <c r="D3" i="6" s="1"/>
  <c r="C7" i="4"/>
  <c r="B3" i="6" s="1"/>
  <c r="C20" i="4"/>
  <c r="C18" i="4"/>
  <c r="C16" i="4"/>
  <c r="C14" i="4"/>
  <c r="C12" i="4"/>
  <c r="C10" i="4"/>
  <c r="C8" i="4"/>
  <c r="C6" i="4"/>
  <c r="C4" i="4"/>
  <c r="W2" i="6"/>
  <c r="E6" i="4" s="1"/>
  <c r="O11" i="6" s="1"/>
  <c r="Y2" i="6"/>
  <c r="W3" i="6"/>
  <c r="E15" i="4" s="1"/>
  <c r="Y3" i="6"/>
  <c r="W4" i="6"/>
  <c r="E23" i="4" s="1"/>
  <c r="Y4" i="6"/>
  <c r="W5" i="6"/>
  <c r="Y5" i="6"/>
  <c r="W6" i="6"/>
  <c r="Y6" i="6"/>
  <c r="W7" i="6"/>
  <c r="Y7" i="6"/>
  <c r="W8" i="6"/>
  <c r="Y8" i="6"/>
  <c r="W9" i="6"/>
  <c r="Y9" i="6"/>
  <c r="W14" i="6"/>
  <c r="Y14" i="6"/>
  <c r="F58" i="4" s="1"/>
  <c r="Q17" i="6" s="1"/>
  <c r="W13" i="6"/>
  <c r="Y13" i="6"/>
  <c r="F42" i="4" s="1"/>
  <c r="O17" i="6" s="1"/>
  <c r="W12" i="6"/>
  <c r="Y12" i="6"/>
  <c r="W11" i="6"/>
  <c r="Y11" i="6"/>
  <c r="F11" i="4" s="1"/>
  <c r="W16" i="6"/>
  <c r="Y16" i="6"/>
  <c r="G18" i="4" s="1"/>
  <c r="O19" i="6" s="1"/>
  <c r="W17" i="6"/>
  <c r="Y17" i="6"/>
  <c r="G50" i="4" s="1"/>
  <c r="Q19" i="6" s="1"/>
  <c r="W19" i="6"/>
  <c r="Y19" i="6"/>
  <c r="J14" i="6"/>
  <c r="L14" i="6"/>
  <c r="J15" i="6"/>
  <c r="L15" i="6"/>
  <c r="D56" i="4" s="1"/>
  <c r="Q8" i="6" s="1"/>
  <c r="J16" i="6"/>
  <c r="L16" i="6"/>
  <c r="D61" i="4" s="1"/>
  <c r="J17" i="6"/>
  <c r="L17" i="6"/>
  <c r="J4" i="6"/>
  <c r="L4" i="6"/>
  <c r="D13" i="4" s="1"/>
  <c r="J9" i="6"/>
  <c r="D32" i="4" s="1"/>
  <c r="Q5" i="6" s="1"/>
  <c r="L9" i="6"/>
  <c r="J8" i="6"/>
  <c r="L8" i="6"/>
  <c r="J7" i="6"/>
  <c r="L7" i="6"/>
  <c r="D25" i="4" s="1"/>
  <c r="J6" i="6"/>
  <c r="L6" i="6"/>
  <c r="J5" i="6"/>
  <c r="D17" i="4" s="1"/>
  <c r="L5" i="6"/>
  <c r="J10" i="6"/>
  <c r="L10" i="6"/>
  <c r="J11" i="6"/>
  <c r="L11" i="6"/>
  <c r="J12" i="6"/>
  <c r="L12" i="6"/>
  <c r="D44" i="4" s="1"/>
  <c r="O7" i="6" s="1"/>
  <c r="J13" i="6"/>
  <c r="L13" i="6"/>
  <c r="D48" i="4" s="1"/>
  <c r="Q7" i="6" s="1"/>
  <c r="J3" i="6"/>
  <c r="L3" i="6"/>
  <c r="C165" i="2"/>
  <c r="Y162" i="2" s="1"/>
  <c r="C164" i="2"/>
  <c r="C163" i="2"/>
  <c r="Y159" i="2" s="1"/>
  <c r="C162" i="2"/>
  <c r="C161" i="2"/>
  <c r="W159" i="2" s="1"/>
  <c r="C160" i="2"/>
  <c r="C159" i="2"/>
  <c r="W161" i="2" s="1"/>
  <c r="C158" i="2"/>
  <c r="C155" i="2"/>
  <c r="W150" i="2" s="1"/>
  <c r="C154" i="2"/>
  <c r="C153" i="2"/>
  <c r="Y150" i="2" s="1"/>
  <c r="C152" i="2"/>
  <c r="C151" i="2"/>
  <c r="W152" i="2" s="1"/>
  <c r="C150" i="2"/>
  <c r="C149" i="2"/>
  <c r="Y153" i="2" s="1"/>
  <c r="C148" i="2"/>
  <c r="C145" i="2"/>
  <c r="Y142" i="2" s="1"/>
  <c r="C144" i="2"/>
  <c r="C143" i="2"/>
  <c r="W143" i="2" s="1"/>
  <c r="C142" i="2"/>
  <c r="C141" i="2"/>
  <c r="W139" i="2" s="1"/>
  <c r="C140" i="2"/>
  <c r="C139" i="2"/>
  <c r="W141" i="2" s="1"/>
  <c r="C138" i="2"/>
  <c r="C135" i="2"/>
  <c r="Y132" i="2" s="1"/>
  <c r="C134" i="2"/>
  <c r="C133" i="2"/>
  <c r="Y129" i="2" s="1"/>
  <c r="C132" i="2"/>
  <c r="C131" i="2"/>
  <c r="Y131" i="2" s="1"/>
  <c r="C130" i="2"/>
  <c r="C129" i="2"/>
  <c r="Y133" i="2" s="1"/>
  <c r="C128" i="2"/>
  <c r="C123" i="2"/>
  <c r="Y120" i="2" s="1"/>
  <c r="C122" i="2"/>
  <c r="C121" i="2"/>
  <c r="W121" i="2" s="1"/>
  <c r="C120" i="2"/>
  <c r="C119" i="2"/>
  <c r="W117" i="2" s="1"/>
  <c r="C118" i="2"/>
  <c r="C117" i="2"/>
  <c r="W119" i="2" s="1"/>
  <c r="C116" i="2"/>
  <c r="C113" i="2"/>
  <c r="Y110" i="2" s="1"/>
  <c r="C112" i="2"/>
  <c r="C111" i="2"/>
  <c r="W111" i="2" s="1"/>
  <c r="C110" i="2"/>
  <c r="C109" i="2"/>
  <c r="W107" i="2" s="1"/>
  <c r="C108" i="2"/>
  <c r="C107" i="2"/>
  <c r="W106" i="2" s="1"/>
  <c r="C106" i="2"/>
  <c r="C103" i="2"/>
  <c r="Y100" i="2" s="1"/>
  <c r="C102" i="2"/>
  <c r="C101" i="2"/>
  <c r="Y97" i="2" s="1"/>
  <c r="C100" i="2"/>
  <c r="C99" i="2"/>
  <c r="W100" i="2" s="1"/>
  <c r="C98" i="2"/>
  <c r="C97" i="2"/>
  <c r="Y101" i="2" s="1"/>
  <c r="C96" i="2"/>
  <c r="C93" i="2"/>
  <c r="Y90" i="2" s="1"/>
  <c r="C92" i="2"/>
  <c r="C91" i="2"/>
  <c r="Y87" i="2" s="1"/>
  <c r="C90" i="2"/>
  <c r="C89" i="2"/>
  <c r="Y89" i="2" s="1"/>
  <c r="C88" i="2"/>
  <c r="C87" i="2"/>
  <c r="W89" i="2" s="1"/>
  <c r="C86" i="2"/>
  <c r="C82" i="2"/>
  <c r="W77" i="2" s="1"/>
  <c r="C81" i="2"/>
  <c r="C80" i="2"/>
  <c r="Y77" i="2" s="1"/>
  <c r="C79" i="2"/>
  <c r="C78" i="2"/>
  <c r="W79" i="2" s="1"/>
  <c r="C77" i="2"/>
  <c r="C76" i="2"/>
  <c r="Y80" i="2" s="1"/>
  <c r="C75" i="2"/>
  <c r="C72" i="2"/>
  <c r="Y65" i="2" s="1"/>
  <c r="C71" i="2"/>
  <c r="C70" i="2"/>
  <c r="W70" i="2" s="1"/>
  <c r="C69" i="2"/>
  <c r="C68" i="2"/>
  <c r="Y68" i="2" s="1"/>
  <c r="C67" i="2"/>
  <c r="C66" i="2"/>
  <c r="W65" i="2" s="1"/>
  <c r="C65" i="2"/>
  <c r="C62" i="2"/>
  <c r="Y55" i="2" s="1"/>
  <c r="C61" i="2"/>
  <c r="C60" i="2"/>
  <c r="W60" i="2" s="1"/>
  <c r="C59" i="2"/>
  <c r="C58" i="2"/>
  <c r="W59" i="2" s="1"/>
  <c r="C57" i="2"/>
  <c r="C56" i="2"/>
  <c r="Y60" i="2" s="1"/>
  <c r="C55" i="2"/>
  <c r="C52" i="2"/>
  <c r="Y45" i="2" s="1"/>
  <c r="C51" i="2"/>
  <c r="C50" i="2"/>
  <c r="Y46" i="2" s="1"/>
  <c r="C49" i="2"/>
  <c r="C48" i="2"/>
  <c r="Y48" i="2" s="1"/>
  <c r="C47" i="2"/>
  <c r="C46" i="2"/>
  <c r="W48" i="2" s="1"/>
  <c r="C45" i="2"/>
  <c r="C41" i="2"/>
  <c r="W36" i="2" s="1"/>
  <c r="C40" i="2"/>
  <c r="C39" i="2"/>
  <c r="Y36" i="2" s="1"/>
  <c r="C38" i="2"/>
  <c r="C37" i="2"/>
  <c r="W38" i="2" s="1"/>
  <c r="C36" i="2"/>
  <c r="C35" i="2"/>
  <c r="Y39" i="2" s="1"/>
  <c r="C34" i="2"/>
  <c r="C31" i="2"/>
  <c r="Y28" i="2" s="1"/>
  <c r="C30" i="2"/>
  <c r="C29" i="2"/>
  <c r="W29" i="2" s="1"/>
  <c r="C28" i="2"/>
  <c r="C27" i="2"/>
  <c r="W28" i="2" s="1"/>
  <c r="C26" i="2"/>
  <c r="C25" i="2"/>
  <c r="W24" i="2" s="1"/>
  <c r="C24" i="2"/>
  <c r="C21" i="2"/>
  <c r="Y18" i="2" s="1"/>
  <c r="C20" i="2"/>
  <c r="C19" i="2"/>
  <c r="W19" i="2" s="1"/>
  <c r="C18" i="2"/>
  <c r="C17" i="2"/>
  <c r="W15" i="2" s="1"/>
  <c r="C16" i="2"/>
  <c r="C15" i="2"/>
  <c r="W14" i="2" s="1"/>
  <c r="C14" i="2"/>
  <c r="C10" i="2"/>
  <c r="C8" i="2"/>
  <c r="C6" i="2"/>
  <c r="C11" i="2"/>
  <c r="W6" i="2" s="1"/>
  <c r="C9" i="2"/>
  <c r="Y5" i="2" s="1"/>
  <c r="C7" i="2"/>
  <c r="W5" i="2" s="1"/>
  <c r="C5" i="2"/>
  <c r="Y9" i="2" s="1"/>
  <c r="C4" i="2"/>
  <c r="AG163" i="2"/>
  <c r="J158" i="2" s="1"/>
  <c r="F162" i="2" s="1"/>
  <c r="AE163" i="2"/>
  <c r="L158" i="2" s="1"/>
  <c r="D162" i="2" s="1"/>
  <c r="AG162" i="2"/>
  <c r="O160" i="2" s="1"/>
  <c r="G164" i="2" s="1"/>
  <c r="AE162" i="2"/>
  <c r="AG161" i="2"/>
  <c r="I158" i="2" s="1"/>
  <c r="AE161" i="2"/>
  <c r="G158" i="2" s="1"/>
  <c r="F160" i="2" s="1"/>
  <c r="AG160" i="2"/>
  <c r="AE160" i="2"/>
  <c r="AG159" i="2"/>
  <c r="L160" i="2" s="1"/>
  <c r="AE159" i="2"/>
  <c r="J160" i="2" s="1"/>
  <c r="I162" i="2" s="1"/>
  <c r="AG158" i="2"/>
  <c r="O158" i="2" s="1"/>
  <c r="D164" i="2" s="1"/>
  <c r="AE158" i="2"/>
  <c r="AG153" i="2"/>
  <c r="J148" i="2" s="1"/>
  <c r="F152" i="2" s="1"/>
  <c r="AE153" i="2"/>
  <c r="L148" i="2" s="1"/>
  <c r="D152" i="2" s="1"/>
  <c r="AG152" i="2"/>
  <c r="AE152" i="2"/>
  <c r="M150" i="2" s="1"/>
  <c r="I154" i="2" s="1"/>
  <c r="AG151" i="2"/>
  <c r="I148" i="2" s="1"/>
  <c r="AE151" i="2"/>
  <c r="G148" i="2" s="1"/>
  <c r="AG150" i="2"/>
  <c r="M152" i="2" s="1"/>
  <c r="AE150" i="2"/>
  <c r="O152" i="2" s="1"/>
  <c r="J154" i="2" s="1"/>
  <c r="AG149" i="2"/>
  <c r="L150" i="2" s="1"/>
  <c r="G152" i="2" s="1"/>
  <c r="AE149" i="2"/>
  <c r="J150" i="2" s="1"/>
  <c r="I152" i="2" s="1"/>
  <c r="AG148" i="2"/>
  <c r="AE148" i="2"/>
  <c r="AG143" i="2"/>
  <c r="J138" i="2" s="1"/>
  <c r="F142" i="2" s="1"/>
  <c r="AE143" i="2"/>
  <c r="L138" i="2" s="1"/>
  <c r="D142" i="2" s="1"/>
  <c r="AG142" i="2"/>
  <c r="O140" i="2" s="1"/>
  <c r="G144" i="2" s="1"/>
  <c r="AE142" i="2"/>
  <c r="M140" i="2" s="1"/>
  <c r="AG141" i="2"/>
  <c r="I138" i="2" s="1"/>
  <c r="D140" i="2" s="1"/>
  <c r="AE141" i="2"/>
  <c r="G138" i="2" s="1"/>
  <c r="F140" i="2" s="1"/>
  <c r="R140" i="2" s="1"/>
  <c r="AG140" i="2"/>
  <c r="M142" i="2" s="1"/>
  <c r="L144" i="2" s="1"/>
  <c r="AE140" i="2"/>
  <c r="AG139" i="2"/>
  <c r="L140" i="2" s="1"/>
  <c r="G142" i="2" s="1"/>
  <c r="AE139" i="2"/>
  <c r="J140" i="2" s="1"/>
  <c r="I142" i="2" s="1"/>
  <c r="AG138" i="2"/>
  <c r="AE138" i="2"/>
  <c r="M138" i="2" s="1"/>
  <c r="F144" i="2" s="1"/>
  <c r="AG133" i="2"/>
  <c r="J128" i="2"/>
  <c r="F132" i="2" s="1"/>
  <c r="AE133" i="2"/>
  <c r="AG132" i="2"/>
  <c r="O130" i="2" s="1"/>
  <c r="G134" i="2" s="1"/>
  <c r="AE132" i="2"/>
  <c r="M130" i="2" s="1"/>
  <c r="I134" i="2" s="1"/>
  <c r="AG131" i="2"/>
  <c r="I128" i="2" s="1"/>
  <c r="D130" i="2" s="1"/>
  <c r="AE131" i="2"/>
  <c r="G128" i="2" s="1"/>
  <c r="F130" i="2" s="1"/>
  <c r="AG130" i="2"/>
  <c r="M132" i="2" s="1"/>
  <c r="L134" i="2" s="1"/>
  <c r="AE130" i="2"/>
  <c r="O132" i="2" s="1"/>
  <c r="J134" i="2" s="1"/>
  <c r="AG129" i="2"/>
  <c r="L130" i="2" s="1"/>
  <c r="G132" i="2" s="1"/>
  <c r="AE129" i="2"/>
  <c r="AG128" i="2"/>
  <c r="O128" i="2" s="1"/>
  <c r="D134" i="2" s="1"/>
  <c r="AE128" i="2"/>
  <c r="M128" i="2" s="1"/>
  <c r="F134" i="2" s="1"/>
  <c r="AG121" i="2"/>
  <c r="J116" i="2" s="1"/>
  <c r="F120" i="2" s="1"/>
  <c r="AE121" i="2"/>
  <c r="L116" i="2" s="1"/>
  <c r="AG120" i="2"/>
  <c r="O118" i="2" s="1"/>
  <c r="G122" i="2" s="1"/>
  <c r="AE120" i="2"/>
  <c r="M118" i="2" s="1"/>
  <c r="I122" i="2" s="1"/>
  <c r="AG119" i="2"/>
  <c r="I116" i="2" s="1"/>
  <c r="D118" i="2" s="1"/>
  <c r="AE119" i="2"/>
  <c r="G116" i="2" s="1"/>
  <c r="F118" i="2" s="1"/>
  <c r="AG118" i="2"/>
  <c r="M120" i="2" s="1"/>
  <c r="L122" i="2" s="1"/>
  <c r="AE118" i="2"/>
  <c r="O120" i="2" s="1"/>
  <c r="J122" i="2" s="1"/>
  <c r="AG117" i="2"/>
  <c r="L118" i="2" s="1"/>
  <c r="G120" i="2" s="1"/>
  <c r="AE117" i="2"/>
  <c r="J118" i="2" s="1"/>
  <c r="I120" i="2" s="1"/>
  <c r="AG116" i="2"/>
  <c r="O116" i="2" s="1"/>
  <c r="D122" i="2" s="1"/>
  <c r="AE116" i="2"/>
  <c r="AG111" i="2"/>
  <c r="J106" i="2" s="1"/>
  <c r="F110" i="2" s="1"/>
  <c r="AE111" i="2"/>
  <c r="L106" i="2" s="1"/>
  <c r="D110" i="2" s="1"/>
  <c r="AG110" i="2"/>
  <c r="O108" i="2" s="1"/>
  <c r="G112" i="2" s="1"/>
  <c r="AE110" i="2"/>
  <c r="M108" i="2" s="1"/>
  <c r="I112" i="2" s="1"/>
  <c r="AG109" i="2"/>
  <c r="I106" i="2" s="1"/>
  <c r="D108" i="2" s="1"/>
  <c r="AE109" i="2"/>
  <c r="G106" i="2" s="1"/>
  <c r="AG108" i="2"/>
  <c r="M110" i="2" s="1"/>
  <c r="AE108" i="2"/>
  <c r="O110" i="2" s="1"/>
  <c r="J112" i="2" s="1"/>
  <c r="AG107" i="2"/>
  <c r="L108" i="2" s="1"/>
  <c r="AE107" i="2"/>
  <c r="J108" i="2" s="1"/>
  <c r="I110" i="2" s="1"/>
  <c r="AG106" i="2"/>
  <c r="O106" i="2" s="1"/>
  <c r="D112" i="2" s="1"/>
  <c r="AE106" i="2"/>
  <c r="M106" i="2" s="1"/>
  <c r="F112" i="2" s="1"/>
  <c r="AG101" i="2"/>
  <c r="J96" i="2" s="1"/>
  <c r="F100" i="2" s="1"/>
  <c r="AE101" i="2"/>
  <c r="L96" i="2" s="1"/>
  <c r="D100" i="2" s="1"/>
  <c r="AG100" i="2"/>
  <c r="O98" i="2" s="1"/>
  <c r="G102" i="2" s="1"/>
  <c r="AE100" i="2"/>
  <c r="M98" i="2" s="1"/>
  <c r="I102" i="2" s="1"/>
  <c r="AG99" i="2"/>
  <c r="I96" i="2" s="1"/>
  <c r="D98" i="2" s="1"/>
  <c r="AE99" i="2"/>
  <c r="G96" i="2" s="1"/>
  <c r="F98" i="2" s="1"/>
  <c r="AG98" i="2"/>
  <c r="M100" i="2" s="1"/>
  <c r="L102" i="2" s="1"/>
  <c r="AE98" i="2"/>
  <c r="O100" i="2" s="1"/>
  <c r="J102" i="2" s="1"/>
  <c r="AG97" i="2"/>
  <c r="L98" i="2" s="1"/>
  <c r="G100" i="2" s="1"/>
  <c r="AE97" i="2"/>
  <c r="J98" i="2" s="1"/>
  <c r="I100" i="2" s="1"/>
  <c r="AG96" i="2"/>
  <c r="O96" i="2" s="1"/>
  <c r="D102" i="2" s="1"/>
  <c r="AE96" i="2"/>
  <c r="M96" i="2" s="1"/>
  <c r="F102" i="2" s="1"/>
  <c r="AG91" i="2"/>
  <c r="J86" i="2" s="1"/>
  <c r="F90" i="2" s="1"/>
  <c r="AE91" i="2"/>
  <c r="L86" i="2" s="1"/>
  <c r="D90" i="2" s="1"/>
  <c r="AG90" i="2"/>
  <c r="O88" i="2" s="1"/>
  <c r="G92" i="2" s="1"/>
  <c r="AE90" i="2"/>
  <c r="M88" i="2" s="1"/>
  <c r="I92" i="2" s="1"/>
  <c r="AG89" i="2"/>
  <c r="I86" i="2" s="1"/>
  <c r="AE89" i="2"/>
  <c r="G86" i="2" s="1"/>
  <c r="F88" i="2" s="1"/>
  <c r="AG88" i="2"/>
  <c r="M90" i="2" s="1"/>
  <c r="L92" i="2" s="1"/>
  <c r="AE88" i="2"/>
  <c r="AG87" i="2"/>
  <c r="L88" i="2" s="1"/>
  <c r="AE87" i="2"/>
  <c r="J88" i="2" s="1"/>
  <c r="I90" i="2" s="1"/>
  <c r="AG86" i="2"/>
  <c r="O86" i="2"/>
  <c r="D92" i="2" s="1"/>
  <c r="AE86" i="2"/>
  <c r="AG80" i="2"/>
  <c r="J75" i="2" s="1"/>
  <c r="F79" i="2" s="1"/>
  <c r="AE80" i="2"/>
  <c r="L75" i="2" s="1"/>
  <c r="D79" i="2" s="1"/>
  <c r="AG79" i="2"/>
  <c r="O77" i="2" s="1"/>
  <c r="G81" i="2" s="1"/>
  <c r="AE79" i="2"/>
  <c r="M77" i="2" s="1"/>
  <c r="AG78" i="2"/>
  <c r="I75" i="2" s="1"/>
  <c r="D77" i="2" s="1"/>
  <c r="AE78" i="2"/>
  <c r="G75" i="2" s="1"/>
  <c r="F77" i="2" s="1"/>
  <c r="AG77" i="2"/>
  <c r="M79" i="2" s="1"/>
  <c r="L81" i="2" s="1"/>
  <c r="AE77" i="2"/>
  <c r="AG76" i="2"/>
  <c r="L77" i="2" s="1"/>
  <c r="AE76" i="2"/>
  <c r="J77" i="2" s="1"/>
  <c r="I79" i="2" s="1"/>
  <c r="AG75" i="2"/>
  <c r="O75" i="2" s="1"/>
  <c r="D81" i="2" s="1"/>
  <c r="AE75" i="2"/>
  <c r="M75" i="2" s="1"/>
  <c r="F81" i="2" s="1"/>
  <c r="AG70" i="2"/>
  <c r="J65" i="2" s="1"/>
  <c r="F69" i="2" s="1"/>
  <c r="AE70" i="2"/>
  <c r="L65" i="2" s="1"/>
  <c r="D69" i="2" s="1"/>
  <c r="AG69" i="2"/>
  <c r="O67" i="2" s="1"/>
  <c r="G71" i="2" s="1"/>
  <c r="AE69" i="2"/>
  <c r="AG68" i="2"/>
  <c r="I65" i="2" s="1"/>
  <c r="D67" i="2" s="1"/>
  <c r="AE68" i="2"/>
  <c r="G65" i="2" s="1"/>
  <c r="F67" i="2" s="1"/>
  <c r="AG67" i="2"/>
  <c r="M69" i="2" s="1"/>
  <c r="L71" i="2" s="1"/>
  <c r="AE67" i="2"/>
  <c r="O69" i="2" s="1"/>
  <c r="AG66" i="2"/>
  <c r="L67" i="2" s="1"/>
  <c r="G69" i="2" s="1"/>
  <c r="AE66" i="2"/>
  <c r="AG65" i="2"/>
  <c r="O65" i="2" s="1"/>
  <c r="D71" i="2" s="1"/>
  <c r="AE65" i="2"/>
  <c r="AG60" i="2"/>
  <c r="J55" i="2" s="1"/>
  <c r="AE60" i="2"/>
  <c r="L55" i="2" s="1"/>
  <c r="D59" i="2" s="1"/>
  <c r="AG59" i="2"/>
  <c r="O57" i="2" s="1"/>
  <c r="G61" i="2" s="1"/>
  <c r="AE59" i="2"/>
  <c r="M57" i="2" s="1"/>
  <c r="I61" i="2" s="1"/>
  <c r="AG58" i="2"/>
  <c r="I55" i="2" s="1"/>
  <c r="AE58" i="2"/>
  <c r="G55" i="2" s="1"/>
  <c r="F57" i="2" s="1"/>
  <c r="AG57" i="2"/>
  <c r="M59" i="2" s="1"/>
  <c r="L61" i="2" s="1"/>
  <c r="AE57" i="2"/>
  <c r="O59" i="2" s="1"/>
  <c r="J61" i="2" s="1"/>
  <c r="AG56" i="2"/>
  <c r="L57" i="2" s="1"/>
  <c r="G59" i="2" s="1"/>
  <c r="AE56" i="2"/>
  <c r="J57" i="2" s="1"/>
  <c r="I59" i="2" s="1"/>
  <c r="AG55" i="2"/>
  <c r="O55" i="2" s="1"/>
  <c r="D61" i="2" s="1"/>
  <c r="AE55" i="2"/>
  <c r="M55" i="2" s="1"/>
  <c r="F61" i="2" s="1"/>
  <c r="AG50" i="2"/>
  <c r="J45" i="2" s="1"/>
  <c r="F49" i="2" s="1"/>
  <c r="AE50" i="2"/>
  <c r="L45" i="2" s="1"/>
  <c r="D49" i="2" s="1"/>
  <c r="AG49" i="2"/>
  <c r="O47" i="2" s="1"/>
  <c r="G51" i="2" s="1"/>
  <c r="AE49" i="2"/>
  <c r="M47" i="2" s="1"/>
  <c r="AG48" i="2"/>
  <c r="I45" i="2" s="1"/>
  <c r="D47" i="2" s="1"/>
  <c r="AE48" i="2"/>
  <c r="G45" i="2" s="1"/>
  <c r="F47" i="2" s="1"/>
  <c r="AG47" i="2"/>
  <c r="M49" i="2" s="1"/>
  <c r="L51" i="2" s="1"/>
  <c r="AE47" i="2"/>
  <c r="O49" i="2" s="1"/>
  <c r="J51" i="2" s="1"/>
  <c r="AG46" i="2"/>
  <c r="L47" i="2" s="1"/>
  <c r="G49" i="2" s="1"/>
  <c r="AE46" i="2"/>
  <c r="AG45" i="2"/>
  <c r="O45" i="2" s="1"/>
  <c r="D51" i="2" s="1"/>
  <c r="AE45" i="2"/>
  <c r="M45" i="2" s="1"/>
  <c r="F51" i="2" s="1"/>
  <c r="AG39" i="2"/>
  <c r="J34" i="2" s="1"/>
  <c r="F38" i="2" s="1"/>
  <c r="AE39" i="2"/>
  <c r="L34" i="2" s="1"/>
  <c r="D38" i="2" s="1"/>
  <c r="AG38" i="2"/>
  <c r="O36" i="2" s="1"/>
  <c r="G40" i="2" s="1"/>
  <c r="AE38" i="2"/>
  <c r="M36" i="2" s="1"/>
  <c r="AG37" i="2"/>
  <c r="I34" i="2" s="1"/>
  <c r="AE37" i="2"/>
  <c r="G34" i="2" s="1"/>
  <c r="F36" i="2" s="1"/>
  <c r="AG36" i="2"/>
  <c r="M38" i="2" s="1"/>
  <c r="L40" i="2" s="1"/>
  <c r="AE36" i="2"/>
  <c r="O38" i="2" s="1"/>
  <c r="J40" i="2" s="1"/>
  <c r="AG35" i="2"/>
  <c r="L36" i="2" s="1"/>
  <c r="G38" i="2" s="1"/>
  <c r="AE35" i="2"/>
  <c r="J36" i="2" s="1"/>
  <c r="I38" i="2" s="1"/>
  <c r="AG34" i="2"/>
  <c r="O34" i="2" s="1"/>
  <c r="D40" i="2" s="1"/>
  <c r="AE34" i="2"/>
  <c r="M34" i="2" s="1"/>
  <c r="AG29" i="2"/>
  <c r="J24" i="2" s="1"/>
  <c r="F28" i="2" s="1"/>
  <c r="AE29" i="2"/>
  <c r="L24" i="2" s="1"/>
  <c r="D28" i="2" s="1"/>
  <c r="AG28" i="2"/>
  <c r="O26" i="2" s="1"/>
  <c r="G30" i="2" s="1"/>
  <c r="AE28" i="2"/>
  <c r="M26" i="2" s="1"/>
  <c r="I30" i="2" s="1"/>
  <c r="AG27" i="2"/>
  <c r="I24" i="2" s="1"/>
  <c r="D26" i="2" s="1"/>
  <c r="AE27" i="2"/>
  <c r="G24" i="2" s="1"/>
  <c r="F26" i="2" s="1"/>
  <c r="AG26" i="2"/>
  <c r="M28" i="2" s="1"/>
  <c r="L30" i="2" s="1"/>
  <c r="AE26" i="2"/>
  <c r="O28" i="2" s="1"/>
  <c r="J30" i="2" s="1"/>
  <c r="AG25" i="2"/>
  <c r="L26" i="2" s="1"/>
  <c r="AE25" i="2"/>
  <c r="J26" i="2" s="1"/>
  <c r="I28" i="2" s="1"/>
  <c r="AG24" i="2"/>
  <c r="O24" i="2" s="1"/>
  <c r="D30" i="2" s="1"/>
  <c r="AE24" i="2"/>
  <c r="M24" i="2" s="1"/>
  <c r="AG19" i="2"/>
  <c r="J14" i="2" s="1"/>
  <c r="AE19" i="2"/>
  <c r="AG18" i="2"/>
  <c r="O16" i="2" s="1"/>
  <c r="G20" i="2" s="1"/>
  <c r="AE18" i="2"/>
  <c r="M16" i="2" s="1"/>
  <c r="AG17" i="2"/>
  <c r="I14" i="2" s="1"/>
  <c r="D16" i="2" s="1"/>
  <c r="AE17" i="2"/>
  <c r="AG16" i="2"/>
  <c r="M18" i="2" s="1"/>
  <c r="L20" i="2" s="1"/>
  <c r="AE16" i="2"/>
  <c r="O18" i="2" s="1"/>
  <c r="J20" i="2" s="1"/>
  <c r="AG15" i="2"/>
  <c r="L16" i="2" s="1"/>
  <c r="G18" i="2" s="1"/>
  <c r="AE15" i="2"/>
  <c r="J16" i="2" s="1"/>
  <c r="I18" i="2" s="1"/>
  <c r="AG14" i="2"/>
  <c r="O14" i="2" s="1"/>
  <c r="AE14" i="2"/>
  <c r="M14" i="2" s="1"/>
  <c r="F20" i="2" s="1"/>
  <c r="AE5" i="2"/>
  <c r="J6" i="2" s="1"/>
  <c r="I8" i="2" s="1"/>
  <c r="AG5" i="2"/>
  <c r="L6" i="2" s="1"/>
  <c r="G8" i="2" s="1"/>
  <c r="AE6" i="2"/>
  <c r="O8" i="2" s="1"/>
  <c r="J10" i="2" s="1"/>
  <c r="AG6" i="2"/>
  <c r="M8" i="2" s="1"/>
  <c r="L10" i="2" s="1"/>
  <c r="AE7" i="2"/>
  <c r="G4" i="2" s="1"/>
  <c r="F6" i="2" s="1"/>
  <c r="AG7" i="2"/>
  <c r="I4" i="2" s="1"/>
  <c r="D6" i="2" s="1"/>
  <c r="M6" i="2"/>
  <c r="I10" i="2" s="1"/>
  <c r="O6" i="2"/>
  <c r="G10" i="2" s="1"/>
  <c r="AE9" i="2"/>
  <c r="L4" i="2" s="1"/>
  <c r="D8" i="2" s="1"/>
  <c r="AG9" i="2"/>
  <c r="J4" i="2" s="1"/>
  <c r="F8" i="2" s="1"/>
  <c r="AG4" i="2"/>
  <c r="O4" i="2" s="1"/>
  <c r="D10" i="2" s="1"/>
  <c r="AE4" i="2"/>
  <c r="M4" i="2" s="1"/>
  <c r="F10" i="2" s="1"/>
  <c r="M158" i="2"/>
  <c r="F164" i="2" s="1"/>
  <c r="N158" i="2"/>
  <c r="E164" i="2" s="1"/>
  <c r="M160" i="2"/>
  <c r="I164" i="2" s="1"/>
  <c r="N160" i="2"/>
  <c r="H164" i="2" s="1"/>
  <c r="O162" i="2"/>
  <c r="J164" i="2" s="1"/>
  <c r="M162" i="2"/>
  <c r="L164" i="2" s="1"/>
  <c r="N162" i="2"/>
  <c r="K164" i="2" s="1"/>
  <c r="K158" i="2"/>
  <c r="E162" i="2" s="1"/>
  <c r="K160" i="2"/>
  <c r="H162" i="2" s="1"/>
  <c r="H158" i="2"/>
  <c r="E160" i="2" s="1"/>
  <c r="O148" i="2"/>
  <c r="D154" i="2" s="1"/>
  <c r="M148" i="2"/>
  <c r="F154" i="2" s="1"/>
  <c r="N148" i="2"/>
  <c r="E154" i="2" s="1"/>
  <c r="O150" i="2"/>
  <c r="G154" i="2" s="1"/>
  <c r="N150" i="2"/>
  <c r="H154" i="2" s="1"/>
  <c r="L154" i="2"/>
  <c r="N152" i="2"/>
  <c r="K154" i="2" s="1"/>
  <c r="K148" i="2"/>
  <c r="E152" i="2"/>
  <c r="K150" i="2"/>
  <c r="H152" i="2" s="1"/>
  <c r="H148" i="2"/>
  <c r="E150" i="2" s="1"/>
  <c r="O138" i="2"/>
  <c r="D144" i="2" s="1"/>
  <c r="N138" i="2"/>
  <c r="E144" i="2" s="1"/>
  <c r="N140" i="2"/>
  <c r="H144" i="2" s="1"/>
  <c r="O142" i="2"/>
  <c r="J144" i="2" s="1"/>
  <c r="N142" i="2"/>
  <c r="K144" i="2" s="1"/>
  <c r="K138" i="2"/>
  <c r="E142" i="2" s="1"/>
  <c r="K140" i="2"/>
  <c r="H142" i="2" s="1"/>
  <c r="H138" i="2"/>
  <c r="E140" i="2" s="1"/>
  <c r="N128" i="2"/>
  <c r="E134" i="2" s="1"/>
  <c r="N130" i="2"/>
  <c r="H134" i="2" s="1"/>
  <c r="N132" i="2"/>
  <c r="K134" i="2" s="1"/>
  <c r="L128" i="2"/>
  <c r="D132" i="2" s="1"/>
  <c r="K128" i="2"/>
  <c r="E132" i="2" s="1"/>
  <c r="J130" i="2"/>
  <c r="I132" i="2" s="1"/>
  <c r="K130" i="2"/>
  <c r="H132" i="2"/>
  <c r="H128" i="2"/>
  <c r="E130" i="2" s="1"/>
  <c r="M116" i="2"/>
  <c r="F122" i="2" s="1"/>
  <c r="N116" i="2"/>
  <c r="E122" i="2" s="1"/>
  <c r="N118" i="2"/>
  <c r="H122" i="2" s="1"/>
  <c r="N120" i="2"/>
  <c r="K122" i="2" s="1"/>
  <c r="K116" i="2"/>
  <c r="E120" i="2" s="1"/>
  <c r="K118" i="2"/>
  <c r="H120" i="2" s="1"/>
  <c r="H116" i="2"/>
  <c r="E118" i="2" s="1"/>
  <c r="N106" i="2"/>
  <c r="E112" i="2" s="1"/>
  <c r="N108" i="2"/>
  <c r="H112" i="2" s="1"/>
  <c r="N110" i="2"/>
  <c r="K112" i="2" s="1"/>
  <c r="K106" i="2"/>
  <c r="E110" i="2"/>
  <c r="K108" i="2"/>
  <c r="H110" i="2" s="1"/>
  <c r="H106" i="2"/>
  <c r="E108" i="2" s="1"/>
  <c r="N96" i="2"/>
  <c r="E102" i="2" s="1"/>
  <c r="N98" i="2"/>
  <c r="H102" i="2" s="1"/>
  <c r="N100" i="2"/>
  <c r="K102" i="2" s="1"/>
  <c r="K96" i="2"/>
  <c r="E100" i="2" s="1"/>
  <c r="K98" i="2"/>
  <c r="H100" i="2" s="1"/>
  <c r="H96" i="2"/>
  <c r="E98" i="2" s="1"/>
  <c r="M86" i="2"/>
  <c r="N86" i="2"/>
  <c r="E92" i="2" s="1"/>
  <c r="N88" i="2"/>
  <c r="H92" i="2" s="1"/>
  <c r="O90" i="2"/>
  <c r="J92" i="2" s="1"/>
  <c r="N90" i="2"/>
  <c r="K92" i="2" s="1"/>
  <c r="K86" i="2"/>
  <c r="E90" i="2" s="1"/>
  <c r="K88" i="2"/>
  <c r="H90" i="2" s="1"/>
  <c r="H86" i="2"/>
  <c r="E88" i="2" s="1"/>
  <c r="N75" i="2"/>
  <c r="E81" i="2" s="1"/>
  <c r="N77" i="2"/>
  <c r="H81" i="2"/>
  <c r="O79" i="2"/>
  <c r="J81" i="2" s="1"/>
  <c r="N79" i="2"/>
  <c r="K81" i="2" s="1"/>
  <c r="K75" i="2"/>
  <c r="E79" i="2" s="1"/>
  <c r="K77" i="2"/>
  <c r="H79" i="2" s="1"/>
  <c r="H75" i="2"/>
  <c r="E77" i="2" s="1"/>
  <c r="M65" i="2"/>
  <c r="F71" i="2" s="1"/>
  <c r="N65" i="2"/>
  <c r="E71" i="2" s="1"/>
  <c r="M67" i="2"/>
  <c r="I71" i="2"/>
  <c r="N67" i="2"/>
  <c r="H71" i="2" s="1"/>
  <c r="N69" i="2"/>
  <c r="K71" i="2" s="1"/>
  <c r="K65" i="2"/>
  <c r="E69" i="2" s="1"/>
  <c r="J67" i="2"/>
  <c r="I69" i="2" s="1"/>
  <c r="K67" i="2"/>
  <c r="H69" i="2" s="1"/>
  <c r="H65" i="2"/>
  <c r="E67" i="2" s="1"/>
  <c r="N55" i="2"/>
  <c r="E61" i="2" s="1"/>
  <c r="N57" i="2"/>
  <c r="H61" i="2" s="1"/>
  <c r="N59" i="2"/>
  <c r="K61" i="2" s="1"/>
  <c r="K55" i="2"/>
  <c r="E59" i="2" s="1"/>
  <c r="K57" i="2"/>
  <c r="H59" i="2" s="1"/>
  <c r="H55" i="2"/>
  <c r="E57" i="2" s="1"/>
  <c r="N45" i="2"/>
  <c r="E51" i="2" s="1"/>
  <c r="N47" i="2"/>
  <c r="H51" i="2" s="1"/>
  <c r="N49" i="2"/>
  <c r="K51" i="2" s="1"/>
  <c r="K45" i="2"/>
  <c r="E49" i="2" s="1"/>
  <c r="J47" i="2"/>
  <c r="I49" i="2" s="1"/>
  <c r="K47" i="2"/>
  <c r="H49" i="2" s="1"/>
  <c r="H45" i="2"/>
  <c r="E47" i="2" s="1"/>
  <c r="N34" i="2"/>
  <c r="E40" i="2" s="1"/>
  <c r="N36" i="2"/>
  <c r="H40" i="2" s="1"/>
  <c r="N38" i="2"/>
  <c r="K40" i="2" s="1"/>
  <c r="K34" i="2"/>
  <c r="E38" i="2" s="1"/>
  <c r="K36" i="2"/>
  <c r="H38" i="2" s="1"/>
  <c r="H34" i="2"/>
  <c r="E36" i="2" s="1"/>
  <c r="N24" i="2"/>
  <c r="E30" i="2" s="1"/>
  <c r="N26" i="2"/>
  <c r="H30" i="2" s="1"/>
  <c r="N28" i="2"/>
  <c r="K30" i="2" s="1"/>
  <c r="K24" i="2"/>
  <c r="E28" i="2" s="1"/>
  <c r="K26" i="2"/>
  <c r="H28" i="2" s="1"/>
  <c r="H24" i="2"/>
  <c r="E26" i="2" s="1"/>
  <c r="N14" i="2"/>
  <c r="E20" i="2" s="1"/>
  <c r="N16" i="2"/>
  <c r="H20" i="2" s="1"/>
  <c r="N18" i="2"/>
  <c r="K20" i="2" s="1"/>
  <c r="L14" i="2"/>
  <c r="D18" i="2" s="1"/>
  <c r="K14" i="2"/>
  <c r="E18" i="2" s="1"/>
  <c r="K16" i="2"/>
  <c r="H18" i="2" s="1"/>
  <c r="G14" i="2"/>
  <c r="F16" i="2" s="1"/>
  <c r="H14" i="2"/>
  <c r="E16" i="2" s="1"/>
  <c r="K4" i="2"/>
  <c r="E8" i="2" s="1"/>
  <c r="K6" i="2"/>
  <c r="H8" i="2" s="1"/>
  <c r="N8" i="2"/>
  <c r="K10" i="2" s="1"/>
  <c r="H4" i="2"/>
  <c r="E6" i="2" s="1"/>
  <c r="N6" i="2"/>
  <c r="H10" i="2" s="1"/>
  <c r="N4" i="2"/>
  <c r="E10" i="2"/>
  <c r="F59" i="4"/>
  <c r="D29" i="4"/>
  <c r="E63" i="4"/>
  <c r="E47" i="4"/>
  <c r="D57" i="4"/>
  <c r="G51" i="4"/>
  <c r="D52" i="4"/>
  <c r="O8" i="6" s="1"/>
  <c r="G35" i="4"/>
  <c r="D45" i="4"/>
  <c r="D41" i="4"/>
  <c r="D53" i="4"/>
  <c r="F27" i="4"/>
  <c r="E54" i="4"/>
  <c r="O14" i="6" s="1"/>
  <c r="E38" i="4"/>
  <c r="O13" i="6" s="1"/>
  <c r="D49" i="4"/>
  <c r="E46" i="4"/>
  <c r="Q13" i="6" s="1"/>
  <c r="D24" i="4"/>
  <c r="Q4" i="6" s="1"/>
  <c r="F43" i="4"/>
  <c r="D28" i="4"/>
  <c r="O5" i="6" s="1"/>
  <c r="E39" i="4"/>
  <c r="E55" i="4"/>
  <c r="D160" i="2"/>
  <c r="D60" i="4"/>
  <c r="O9" i="6" s="1"/>
  <c r="E62" i="4"/>
  <c r="Q14" i="6" s="1"/>
  <c r="F26" i="4"/>
  <c r="Q16" i="6" s="1"/>
  <c r="D36" i="4"/>
  <c r="O6" i="6" s="1"/>
  <c r="D33" i="4"/>
  <c r="D64" i="4"/>
  <c r="Q9" i="6" s="1"/>
  <c r="E22" i="4"/>
  <c r="O12" i="6" s="1"/>
  <c r="D37" i="4"/>
  <c r="D65" i="4"/>
  <c r="G110" i="2"/>
  <c r="F10" i="4" l="1"/>
  <c r="O16" i="6" s="1"/>
  <c r="G18" i="23"/>
  <c r="F26" i="23"/>
  <c r="Q10" i="24" s="1"/>
  <c r="E14" i="4"/>
  <c r="Q11" i="6" s="1"/>
  <c r="E7" i="4"/>
  <c r="F27" i="21"/>
  <c r="F10" i="23"/>
  <c r="O10" i="24" s="1"/>
  <c r="E14" i="23"/>
  <c r="Q7" i="24" s="1"/>
  <c r="D17" i="12"/>
  <c r="E23" i="23"/>
  <c r="D9" i="4"/>
  <c r="D8" i="4"/>
  <c r="Q2" i="6" s="1"/>
  <c r="E6" i="23"/>
  <c r="O7" i="24" s="1"/>
  <c r="D4" i="4"/>
  <c r="O2" i="6" s="1"/>
  <c r="D25" i="23"/>
  <c r="D24" i="23"/>
  <c r="Q4" i="24" s="1"/>
  <c r="D28" i="23"/>
  <c r="O5" i="24" s="1"/>
  <c r="D13" i="23"/>
  <c r="D12" i="23"/>
  <c r="O3" i="24" s="1"/>
  <c r="D29" i="21"/>
  <c r="R28" i="2"/>
  <c r="P65" i="2"/>
  <c r="P24" i="2"/>
  <c r="R228" i="2"/>
  <c r="R286" i="2"/>
  <c r="F6" i="10"/>
  <c r="F7" i="10"/>
  <c r="Y118" i="2"/>
  <c r="W99" i="2"/>
  <c r="H3" i="23"/>
  <c r="E7" i="23"/>
  <c r="F11" i="23"/>
  <c r="E15" i="23"/>
  <c r="E22" i="23"/>
  <c r="O8" i="24" s="1"/>
  <c r="E30" i="23"/>
  <c r="Q8" i="24" s="1"/>
  <c r="Y121" i="2"/>
  <c r="W34" i="2"/>
  <c r="W35" i="2"/>
  <c r="Y143" i="2"/>
  <c r="D9" i="21"/>
  <c r="D17" i="21"/>
  <c r="F11" i="21"/>
  <c r="E7" i="21"/>
  <c r="E23" i="21"/>
  <c r="D25" i="21"/>
  <c r="E14" i="21"/>
  <c r="Q7" i="22" s="1"/>
  <c r="E30" i="21"/>
  <c r="Q8" i="22" s="1"/>
  <c r="D5" i="21"/>
  <c r="D13" i="21"/>
  <c r="D21" i="21"/>
  <c r="G18" i="21"/>
  <c r="E15" i="21"/>
  <c r="E6" i="21"/>
  <c r="O7" i="22" s="1"/>
  <c r="E22" i="21"/>
  <c r="O8" i="22" s="1"/>
  <c r="F10" i="21"/>
  <c r="O10" i="22" s="1"/>
  <c r="D33" i="21"/>
  <c r="E31" i="21"/>
  <c r="Q10" i="22"/>
  <c r="H3" i="21"/>
  <c r="D4" i="21"/>
  <c r="O2" i="22" s="1"/>
  <c r="D8" i="21"/>
  <c r="Q2" i="22" s="1"/>
  <c r="D12" i="21"/>
  <c r="O3" i="22" s="1"/>
  <c r="D16" i="21"/>
  <c r="Q3" i="22" s="1"/>
  <c r="D20" i="21"/>
  <c r="O4" i="22" s="1"/>
  <c r="D24" i="21"/>
  <c r="Q4" i="22" s="1"/>
  <c r="O5" i="22"/>
  <c r="D32" i="21"/>
  <c r="Q5" i="22" s="1"/>
  <c r="Y117" i="2"/>
  <c r="W131" i="2"/>
  <c r="Y139" i="2"/>
  <c r="W116" i="2"/>
  <c r="W45" i="2"/>
  <c r="R152" i="2"/>
  <c r="P40" i="2"/>
  <c r="P122" i="2"/>
  <c r="D12" i="12"/>
  <c r="O3" i="13" s="1"/>
  <c r="E22" i="12"/>
  <c r="E30" i="12"/>
  <c r="Q12" i="13" s="1"/>
  <c r="F42" i="12"/>
  <c r="O17" i="13" s="1"/>
  <c r="G50" i="12"/>
  <c r="Q19" i="13" s="1"/>
  <c r="F58" i="12"/>
  <c r="Q17" i="13" s="1"/>
  <c r="P81" i="2"/>
  <c r="R100" i="2"/>
  <c r="P144" i="2"/>
  <c r="E7" i="12"/>
  <c r="R246" i="2"/>
  <c r="P326" i="2"/>
  <c r="E47" i="18"/>
  <c r="R266" i="2"/>
  <c r="D8" i="16"/>
  <c r="Q2" i="17" s="1"/>
  <c r="D16" i="16"/>
  <c r="Q3" i="17" s="1"/>
  <c r="D24" i="16"/>
  <c r="Q4" i="17" s="1"/>
  <c r="D32" i="16"/>
  <c r="Q5" i="17" s="1"/>
  <c r="F11" i="16"/>
  <c r="D60" i="16"/>
  <c r="O9" i="17" s="1"/>
  <c r="G34" i="16"/>
  <c r="F66" i="16" s="1"/>
  <c r="D19" i="17" s="1"/>
  <c r="E14" i="12"/>
  <c r="Q11" i="13" s="1"/>
  <c r="D24" i="12"/>
  <c r="Q4" i="13" s="1"/>
  <c r="D32" i="12"/>
  <c r="Q5" i="13" s="1"/>
  <c r="D44" i="12"/>
  <c r="O7" i="13" s="1"/>
  <c r="D52" i="12"/>
  <c r="O8" i="13" s="1"/>
  <c r="D60" i="12"/>
  <c r="O9" i="13" s="1"/>
  <c r="E38" i="18"/>
  <c r="O13" i="19" s="1"/>
  <c r="E62" i="18"/>
  <c r="Q14" i="19" s="1"/>
  <c r="D33" i="18"/>
  <c r="F11" i="18"/>
  <c r="F42" i="18"/>
  <c r="O17" i="19" s="1"/>
  <c r="P164" i="2"/>
  <c r="P306" i="2"/>
  <c r="G51" i="16"/>
  <c r="D57" i="16"/>
  <c r="E23" i="18"/>
  <c r="D21" i="4"/>
  <c r="D5" i="4"/>
  <c r="E14" i="16"/>
  <c r="Q11" i="17" s="1"/>
  <c r="E30" i="16"/>
  <c r="Q12" i="17" s="1"/>
  <c r="E46" i="16"/>
  <c r="Q13" i="17" s="1"/>
  <c r="E62" i="16"/>
  <c r="Q14" i="17" s="1"/>
  <c r="D44" i="16"/>
  <c r="O7" i="17" s="1"/>
  <c r="D52" i="16"/>
  <c r="O8" i="17" s="1"/>
  <c r="G18" i="16"/>
  <c r="O19" i="17" s="1"/>
  <c r="D16" i="12"/>
  <c r="Q3" i="13" s="1"/>
  <c r="F26" i="12"/>
  <c r="E38" i="12"/>
  <c r="O13" i="13" s="1"/>
  <c r="E46" i="12"/>
  <c r="Q13" i="13" s="1"/>
  <c r="E54" i="12"/>
  <c r="O14" i="13" s="1"/>
  <c r="E62" i="12"/>
  <c r="Q14" i="13" s="1"/>
  <c r="D29" i="18"/>
  <c r="E14" i="18"/>
  <c r="Q11" i="19" s="1"/>
  <c r="S65" i="2"/>
  <c r="P67" i="2"/>
  <c r="D16" i="4"/>
  <c r="Q3" i="6" s="1"/>
  <c r="S98" i="2"/>
  <c r="R160" i="2"/>
  <c r="D41" i="16"/>
  <c r="E54" i="18"/>
  <c r="O14" i="19" s="1"/>
  <c r="P69" i="2"/>
  <c r="S77" i="2"/>
  <c r="P154" i="2"/>
  <c r="R24" i="2"/>
  <c r="R4" i="2"/>
  <c r="P86" i="2"/>
  <c r="P49" i="2"/>
  <c r="D40" i="4"/>
  <c r="Q6" i="6" s="1"/>
  <c r="D8" i="12"/>
  <c r="Q2" i="13" s="1"/>
  <c r="D20" i="12"/>
  <c r="D28" i="12"/>
  <c r="O5" i="13" s="1"/>
  <c r="D40" i="12"/>
  <c r="Q6" i="13" s="1"/>
  <c r="D48" i="12"/>
  <c r="D56" i="12"/>
  <c r="Q8" i="13" s="1"/>
  <c r="D64" i="12"/>
  <c r="Q9" i="13" s="1"/>
  <c r="F26" i="18"/>
  <c r="Q16" i="19" s="1"/>
  <c r="F58" i="18"/>
  <c r="Q17" i="19" s="1"/>
  <c r="S67" i="2"/>
  <c r="P102" i="2"/>
  <c r="P134" i="2"/>
  <c r="O12" i="13"/>
  <c r="D5" i="12"/>
  <c r="F26" i="16"/>
  <c r="Q16" i="17" s="1"/>
  <c r="F58" i="16"/>
  <c r="Q17" i="17" s="1"/>
  <c r="D40" i="18"/>
  <c r="Q6" i="19" s="1"/>
  <c r="D48" i="18"/>
  <c r="Q7" i="19" s="1"/>
  <c r="D56" i="18"/>
  <c r="Q8" i="19" s="1"/>
  <c r="Y140" i="2"/>
  <c r="W75" i="2"/>
  <c r="Y107" i="2"/>
  <c r="Y25" i="2"/>
  <c r="Y111" i="2"/>
  <c r="W58" i="2"/>
  <c r="W128" i="2"/>
  <c r="W96" i="2"/>
  <c r="W151" i="2"/>
  <c r="Y151" i="2"/>
  <c r="Y86" i="2"/>
  <c r="Y108" i="2"/>
  <c r="Y19" i="2"/>
  <c r="W55" i="2"/>
  <c r="W49" i="2"/>
  <c r="W149" i="2"/>
  <c r="Y245" i="2"/>
  <c r="W243" i="2"/>
  <c r="W301" i="2"/>
  <c r="Y163" i="2"/>
  <c r="Y148" i="2"/>
  <c r="Y67" i="2"/>
  <c r="Y15" i="2"/>
  <c r="Y88" i="2"/>
  <c r="Y119" i="2"/>
  <c r="W244" i="2"/>
  <c r="Y24" i="2"/>
  <c r="W17" i="2"/>
  <c r="W132" i="2"/>
  <c r="Y99" i="2"/>
  <c r="Y27" i="2"/>
  <c r="Y173" i="2"/>
  <c r="W174" i="2"/>
  <c r="Y214" i="2"/>
  <c r="W257" i="2"/>
  <c r="Y29" i="2"/>
  <c r="W200" i="2"/>
  <c r="Y275" i="2"/>
  <c r="W88" i="2"/>
  <c r="Y200" i="2"/>
  <c r="Y69" i="2"/>
  <c r="Y37" i="2"/>
  <c r="Y96" i="2"/>
  <c r="W98" i="2"/>
  <c r="W7" i="2"/>
  <c r="W25" i="2"/>
  <c r="Y49" i="2"/>
  <c r="W47" i="2"/>
  <c r="W57" i="2"/>
  <c r="W328" i="2"/>
  <c r="W27" i="2"/>
  <c r="W26" i="2"/>
  <c r="W285" i="2"/>
  <c r="W158" i="2"/>
  <c r="W37" i="2"/>
  <c r="W138" i="2"/>
  <c r="Y16" i="2"/>
  <c r="W120" i="2"/>
  <c r="W148" i="2"/>
  <c r="Y59" i="2"/>
  <c r="W67" i="2"/>
  <c r="W237" i="2"/>
  <c r="Y330" i="2"/>
  <c r="W16" i="2"/>
  <c r="Y70" i="2"/>
  <c r="W181" i="2"/>
  <c r="W279" i="2"/>
  <c r="Y50" i="2"/>
  <c r="W68" i="2"/>
  <c r="Y170" i="2"/>
  <c r="Y180" i="2"/>
  <c r="Y235" i="2"/>
  <c r="Y66" i="2"/>
  <c r="Y109" i="2"/>
  <c r="W233" i="2"/>
  <c r="W213" i="2"/>
  <c r="Y254" i="2"/>
  <c r="W308" i="2"/>
  <c r="W321" i="2"/>
  <c r="Y329" i="2"/>
  <c r="W330" i="2"/>
  <c r="W130" i="2"/>
  <c r="Y161" i="2"/>
  <c r="W162" i="2"/>
  <c r="Y128" i="2"/>
  <c r="W163" i="2"/>
  <c r="Y152" i="2"/>
  <c r="W193" i="2"/>
  <c r="Y194" i="2"/>
  <c r="Y242" i="2"/>
  <c r="W259" i="2"/>
  <c r="Y274" i="2"/>
  <c r="W140" i="2"/>
  <c r="Y78" i="2"/>
  <c r="Y26" i="2"/>
  <c r="W191" i="2"/>
  <c r="W203" i="2"/>
  <c r="Y204" i="2"/>
  <c r="Y225" i="2"/>
  <c r="W265" i="2"/>
  <c r="W4" i="2"/>
  <c r="Y149" i="2"/>
  <c r="Y160" i="2"/>
  <c r="Y138" i="2"/>
  <c r="W76" i="2"/>
  <c r="W66" i="2"/>
  <c r="W175" i="2"/>
  <c r="Y310" i="2"/>
  <c r="Y317" i="2"/>
  <c r="Y106" i="2"/>
  <c r="W78" i="2"/>
  <c r="W109" i="2"/>
  <c r="Y57" i="2"/>
  <c r="W108" i="2"/>
  <c r="Y14" i="2"/>
  <c r="W69" i="2"/>
  <c r="Y184" i="2"/>
  <c r="W201" i="2"/>
  <c r="W223" i="2"/>
  <c r="W224" i="2"/>
  <c r="W153" i="2"/>
  <c r="Y56" i="2"/>
  <c r="W118" i="2"/>
  <c r="Y255" i="2"/>
  <c r="W277" i="2"/>
  <c r="Y91" i="2"/>
  <c r="W86" i="2"/>
  <c r="G35" i="12"/>
  <c r="F11" i="12"/>
  <c r="D5" i="18"/>
  <c r="D4" i="18"/>
  <c r="O2" i="19" s="1"/>
  <c r="E6" i="18"/>
  <c r="O11" i="19" s="1"/>
  <c r="F10" i="18" s="1"/>
  <c r="O16" i="19" s="1"/>
  <c r="G18" i="18" s="1"/>
  <c r="O19" i="19" s="1"/>
  <c r="G34" i="18" s="1"/>
  <c r="F66" i="18" s="1"/>
  <c r="D19" i="19" s="1"/>
  <c r="G65" i="18" s="1"/>
  <c r="D37" i="12"/>
  <c r="D36" i="12"/>
  <c r="O6" i="13" s="1"/>
  <c r="D4" i="12"/>
  <c r="O2" i="13" s="1"/>
  <c r="E6" i="12" s="1"/>
  <c r="O11" i="13" s="1"/>
  <c r="F10" i="12" s="1"/>
  <c r="O16" i="13" s="1"/>
  <c r="G18" i="12" s="1"/>
  <c r="O19" i="13" s="1"/>
  <c r="G34" i="12" s="1"/>
  <c r="F64" i="18" s="1"/>
  <c r="B19" i="19" s="1"/>
  <c r="Q16" i="13"/>
  <c r="D5" i="16"/>
  <c r="G19" i="16"/>
  <c r="G35" i="16"/>
  <c r="G66" i="16"/>
  <c r="G65" i="16"/>
  <c r="F10" i="16"/>
  <c r="O16" i="17" s="1"/>
  <c r="D4" i="16"/>
  <c r="O2" i="17" s="1"/>
  <c r="E39" i="16"/>
  <c r="E47" i="16"/>
  <c r="E55" i="16"/>
  <c r="E63" i="16"/>
  <c r="E7" i="16"/>
  <c r="E15" i="16"/>
  <c r="E23" i="16"/>
  <c r="E31" i="16"/>
  <c r="I144" i="2"/>
  <c r="S144" i="2" s="1"/>
  <c r="P140" i="2"/>
  <c r="D88" i="2"/>
  <c r="P88" i="2" s="1"/>
  <c r="R86" i="2"/>
  <c r="D120" i="2"/>
  <c r="S120" i="2" s="1"/>
  <c r="R116" i="2"/>
  <c r="G90" i="2"/>
  <c r="P90" i="2" s="1"/>
  <c r="R88" i="2"/>
  <c r="F150" i="2"/>
  <c r="R150" i="2" s="1"/>
  <c r="P148" i="2"/>
  <c r="D36" i="2"/>
  <c r="S36" i="2" s="1"/>
  <c r="R34" i="2"/>
  <c r="P55" i="2"/>
  <c r="F59" i="2"/>
  <c r="R59" i="2" s="1"/>
  <c r="R132" i="2"/>
  <c r="R196" i="2"/>
  <c r="R138" i="2"/>
  <c r="Y116" i="2"/>
  <c r="W97" i="2"/>
  <c r="F92" i="2"/>
  <c r="R92" i="2" s="1"/>
  <c r="R142" i="2"/>
  <c r="S148" i="2"/>
  <c r="Y190" i="2"/>
  <c r="Y193" i="2"/>
  <c r="W195" i="2"/>
  <c r="Y215" i="2"/>
  <c r="Y226" i="2"/>
  <c r="Y259" i="2"/>
  <c r="Y269" i="2"/>
  <c r="Y279" i="2"/>
  <c r="Y289" i="2"/>
  <c r="Y296" i="2"/>
  <c r="Y316" i="2"/>
  <c r="W50" i="2"/>
  <c r="P18" i="2"/>
  <c r="F30" i="2"/>
  <c r="R30" i="2" s="1"/>
  <c r="S122" i="2"/>
  <c r="R130" i="2"/>
  <c r="P14" i="2"/>
  <c r="P26" i="2"/>
  <c r="R162" i="2"/>
  <c r="Y192" i="2"/>
  <c r="Y195" i="2"/>
  <c r="W258" i="2"/>
  <c r="Y265" i="2"/>
  <c r="W278" i="2"/>
  <c r="Y285" i="2"/>
  <c r="Y298" i="2"/>
  <c r="Y311" i="2"/>
  <c r="Y331" i="2"/>
  <c r="R164" i="2"/>
  <c r="S200" i="2"/>
  <c r="R290" i="2"/>
  <c r="S102" i="2"/>
  <c r="S152" i="2"/>
  <c r="S100" i="2"/>
  <c r="R118" i="2"/>
  <c r="R134" i="2"/>
  <c r="R176" i="2"/>
  <c r="P180" i="2"/>
  <c r="R258" i="2"/>
  <c r="W264" i="2"/>
  <c r="Y268" i="2"/>
  <c r="W284" i="2"/>
  <c r="Y288" i="2"/>
  <c r="W310" i="2"/>
  <c r="Y79" i="2"/>
  <c r="P158" i="2"/>
  <c r="W142" i="2"/>
  <c r="Y34" i="2"/>
  <c r="W18" i="2"/>
  <c r="W133" i="2"/>
  <c r="Y38" i="2"/>
  <c r="P30" i="2"/>
  <c r="W46" i="2"/>
  <c r="W129" i="2"/>
  <c r="W307" i="2"/>
  <c r="P38" i="2"/>
  <c r="R61" i="2"/>
  <c r="R120" i="2"/>
  <c r="R57" i="2"/>
  <c r="P118" i="2"/>
  <c r="S118" i="2"/>
  <c r="Y75" i="2"/>
  <c r="Y17" i="2"/>
  <c r="Y130" i="2"/>
  <c r="R98" i="2"/>
  <c r="W266" i="2"/>
  <c r="W286" i="2"/>
  <c r="Y47" i="2"/>
  <c r="P160" i="2"/>
  <c r="Y58" i="2"/>
  <c r="W91" i="2"/>
  <c r="Y201" i="2"/>
  <c r="P264" i="2"/>
  <c r="P284" i="2"/>
  <c r="R14" i="2"/>
  <c r="P75" i="2"/>
  <c r="R6" i="2"/>
  <c r="R270" i="2"/>
  <c r="S75" i="2"/>
  <c r="P92" i="2"/>
  <c r="P128" i="2"/>
  <c r="Y141" i="2"/>
  <c r="W56" i="2"/>
  <c r="W160" i="2"/>
  <c r="Y158" i="2"/>
  <c r="D20" i="2"/>
  <c r="Y8" i="2"/>
  <c r="Y172" i="2"/>
  <c r="Y174" i="2"/>
  <c r="W180" i="2"/>
  <c r="Y181" i="2"/>
  <c r="W183" i="2"/>
  <c r="W217" i="2"/>
  <c r="R302" i="2"/>
  <c r="R322" i="2"/>
  <c r="R320" i="2"/>
  <c r="R328" i="2"/>
  <c r="Y4" i="2"/>
  <c r="W9" i="2"/>
  <c r="Y6" i="2"/>
  <c r="S302" i="2"/>
  <c r="P302" i="2"/>
  <c r="P310" i="2"/>
  <c r="S322" i="2"/>
  <c r="P322" i="2"/>
  <c r="R332" i="2"/>
  <c r="P330" i="2"/>
  <c r="P298" i="2"/>
  <c r="R312" i="2"/>
  <c r="P318" i="2"/>
  <c r="S332" i="2"/>
  <c r="P332" i="2"/>
  <c r="D328" i="2"/>
  <c r="R326" i="2"/>
  <c r="S326" i="2"/>
  <c r="P300" i="2"/>
  <c r="S300" i="2"/>
  <c r="S312" i="2"/>
  <c r="P312" i="2"/>
  <c r="D308" i="2"/>
  <c r="R306" i="2"/>
  <c r="S306" i="2"/>
  <c r="P320" i="2"/>
  <c r="S320" i="2"/>
  <c r="F298" i="2"/>
  <c r="R298" i="2" s="1"/>
  <c r="S296" i="2"/>
  <c r="P296" i="2"/>
  <c r="R300" i="2"/>
  <c r="R308" i="2"/>
  <c r="F318" i="2"/>
  <c r="R318" i="2" s="1"/>
  <c r="S316" i="2"/>
  <c r="P316" i="2"/>
  <c r="W300" i="2"/>
  <c r="Y301" i="2"/>
  <c r="W306" i="2"/>
  <c r="Y307" i="2"/>
  <c r="W320" i="2"/>
  <c r="Y321" i="2"/>
  <c r="W326" i="2"/>
  <c r="Y327" i="2"/>
  <c r="Y300" i="2"/>
  <c r="Y320" i="2"/>
  <c r="F310" i="2"/>
  <c r="R310" i="2" s="1"/>
  <c r="R316" i="2"/>
  <c r="F330" i="2"/>
  <c r="R330" i="2" s="1"/>
  <c r="R296" i="2"/>
  <c r="W297" i="2"/>
  <c r="Y308" i="2"/>
  <c r="W317" i="2"/>
  <c r="Y328" i="2"/>
  <c r="W296" i="2"/>
  <c r="W316" i="2"/>
  <c r="F256" i="2"/>
  <c r="R256" i="2" s="1"/>
  <c r="S254" i="2"/>
  <c r="P254" i="2"/>
  <c r="S260" i="2"/>
  <c r="P260" i="2"/>
  <c r="D256" i="2"/>
  <c r="R254" i="2"/>
  <c r="S270" i="2"/>
  <c r="P270" i="2"/>
  <c r="P268" i="2"/>
  <c r="P280" i="2"/>
  <c r="S280" i="2"/>
  <c r="D276" i="2"/>
  <c r="R274" i="2"/>
  <c r="S290" i="2"/>
  <c r="P290" i="2"/>
  <c r="R278" i="2"/>
  <c r="P258" i="2"/>
  <c r="S258" i="2"/>
  <c r="D266" i="2"/>
  <c r="R264" i="2"/>
  <c r="S264" i="2"/>
  <c r="P278" i="2"/>
  <c r="S278" i="2"/>
  <c r="D286" i="2"/>
  <c r="R284" i="2"/>
  <c r="S284" i="2"/>
  <c r="F276" i="2"/>
  <c r="R276" i="2" s="1"/>
  <c r="S274" i="2"/>
  <c r="P274" i="2"/>
  <c r="P288" i="2"/>
  <c r="R260" i="2"/>
  <c r="R280" i="2"/>
  <c r="Y258" i="2"/>
  <c r="Y278" i="2"/>
  <c r="Y267" i="2"/>
  <c r="F268" i="2"/>
  <c r="R268" i="2" s="1"/>
  <c r="Y287" i="2"/>
  <c r="F288" i="2"/>
  <c r="R288" i="2" s="1"/>
  <c r="W255" i="2"/>
  <c r="Y266" i="2"/>
  <c r="W275" i="2"/>
  <c r="Y286" i="2"/>
  <c r="S238" i="2"/>
  <c r="P238" i="2"/>
  <c r="P214" i="2"/>
  <c r="R248" i="2"/>
  <c r="P242" i="2"/>
  <c r="F244" i="2"/>
  <c r="R244" i="2" s="1"/>
  <c r="S242" i="2"/>
  <c r="R218" i="2"/>
  <c r="R216" i="2"/>
  <c r="P236" i="2"/>
  <c r="S236" i="2"/>
  <c r="F214" i="2"/>
  <c r="R214" i="2" s="1"/>
  <c r="S212" i="2"/>
  <c r="P212" i="2"/>
  <c r="P224" i="2"/>
  <c r="R238" i="2"/>
  <c r="R236" i="2"/>
  <c r="S248" i="2"/>
  <c r="P248" i="2"/>
  <c r="S246" i="2"/>
  <c r="P246" i="2"/>
  <c r="P216" i="2"/>
  <c r="S216" i="2"/>
  <c r="R226" i="2"/>
  <c r="P222" i="2"/>
  <c r="S222" i="2"/>
  <c r="F224" i="2"/>
  <c r="R224" i="2" s="1"/>
  <c r="F234" i="2"/>
  <c r="R234" i="2" s="1"/>
  <c r="S232" i="2"/>
  <c r="P232" i="2"/>
  <c r="P244" i="2"/>
  <c r="S218" i="2"/>
  <c r="P218" i="2"/>
  <c r="S228" i="2"/>
  <c r="P228" i="2"/>
  <c r="S226" i="2"/>
  <c r="P226" i="2"/>
  <c r="P234" i="2"/>
  <c r="Y217" i="2"/>
  <c r="W222" i="2"/>
  <c r="Y223" i="2"/>
  <c r="Y237" i="2"/>
  <c r="W242" i="2"/>
  <c r="Y243" i="2"/>
  <c r="Y216" i="2"/>
  <c r="W225" i="2"/>
  <c r="Y236" i="2"/>
  <c r="W245" i="2"/>
  <c r="R212" i="2"/>
  <c r="R232" i="2"/>
  <c r="Y224" i="2"/>
  <c r="Y244" i="2"/>
  <c r="W212" i="2"/>
  <c r="W232" i="2"/>
  <c r="Y232" i="2"/>
  <c r="Y212" i="2"/>
  <c r="R222" i="2"/>
  <c r="R242" i="2"/>
  <c r="W173" i="2"/>
  <c r="Y175" i="2"/>
  <c r="S196" i="2"/>
  <c r="P196" i="2"/>
  <c r="D192" i="2"/>
  <c r="R190" i="2"/>
  <c r="P194" i="2"/>
  <c r="S194" i="2"/>
  <c r="S206" i="2"/>
  <c r="R206" i="2"/>
  <c r="F172" i="2"/>
  <c r="R172" i="2" s="1"/>
  <c r="P170" i="2"/>
  <c r="S170" i="2"/>
  <c r="P184" i="2"/>
  <c r="R202" i="2"/>
  <c r="R194" i="2"/>
  <c r="P176" i="2"/>
  <c r="S176" i="2"/>
  <c r="D172" i="2"/>
  <c r="R170" i="2"/>
  <c r="P174" i="2"/>
  <c r="S174" i="2"/>
  <c r="R182" i="2"/>
  <c r="R174" i="2"/>
  <c r="P202" i="2"/>
  <c r="S202" i="2"/>
  <c r="R186" i="2"/>
  <c r="P206" i="2"/>
  <c r="S182" i="2"/>
  <c r="P182" i="2"/>
  <c r="S186" i="2"/>
  <c r="P186" i="2"/>
  <c r="F192" i="2"/>
  <c r="R192" i="2" s="1"/>
  <c r="S190" i="2"/>
  <c r="P190" i="2"/>
  <c r="P204" i="2"/>
  <c r="S180" i="2"/>
  <c r="Y183" i="2"/>
  <c r="Y203" i="2"/>
  <c r="F204" i="2"/>
  <c r="R204" i="2" s="1"/>
  <c r="Y182" i="2"/>
  <c r="Y202" i="2"/>
  <c r="F184" i="2"/>
  <c r="R184" i="2" s="1"/>
  <c r="P200" i="2"/>
  <c r="R180" i="2"/>
  <c r="R200" i="2"/>
  <c r="J71" i="2"/>
  <c r="S71" i="2" s="1"/>
  <c r="R69" i="2"/>
  <c r="R90" i="2"/>
  <c r="P142" i="2"/>
  <c r="S142" i="2"/>
  <c r="S132" i="2"/>
  <c r="S10" i="2"/>
  <c r="R10" i="2"/>
  <c r="P36" i="2"/>
  <c r="I40" i="2"/>
  <c r="I81" i="2"/>
  <c r="R81" i="2" s="1"/>
  <c r="P77" i="2"/>
  <c r="P47" i="2"/>
  <c r="I51" i="2"/>
  <c r="R51" i="2" s="1"/>
  <c r="P6" i="2"/>
  <c r="S6" i="2"/>
  <c r="S8" i="2"/>
  <c r="R8" i="2"/>
  <c r="S69" i="2"/>
  <c r="S110" i="2"/>
  <c r="R110" i="2"/>
  <c r="R144" i="2"/>
  <c r="R102" i="2"/>
  <c r="G79" i="2"/>
  <c r="P79" i="2" s="1"/>
  <c r="R77" i="2"/>
  <c r="L112" i="2"/>
  <c r="R112" i="2" s="1"/>
  <c r="P110" i="2"/>
  <c r="P130" i="2"/>
  <c r="S130" i="2"/>
  <c r="P16" i="2"/>
  <c r="S16" i="2"/>
  <c r="I20" i="2"/>
  <c r="R20" i="2" s="1"/>
  <c r="F40" i="2"/>
  <c r="P34" i="2"/>
  <c r="S34" i="2"/>
  <c r="P61" i="2"/>
  <c r="S61" i="2"/>
  <c r="R79" i="2"/>
  <c r="F108" i="2"/>
  <c r="P106" i="2"/>
  <c r="S106" i="2"/>
  <c r="S92" i="2"/>
  <c r="R55" i="2"/>
  <c r="S55" i="2"/>
  <c r="D57" i="2"/>
  <c r="P10" i="2"/>
  <c r="P51" i="2"/>
  <c r="R26" i="2"/>
  <c r="G28" i="2"/>
  <c r="P28" i="2" s="1"/>
  <c r="R128" i="2"/>
  <c r="D12" i="4"/>
  <c r="O3" i="6" s="1"/>
  <c r="S4" i="2"/>
  <c r="R122" i="2"/>
  <c r="W101" i="2"/>
  <c r="Y98" i="2"/>
  <c r="G19" i="4"/>
  <c r="R49" i="2"/>
  <c r="R36" i="2"/>
  <c r="G162" i="2"/>
  <c r="P162" i="2" s="1"/>
  <c r="R16" i="2"/>
  <c r="P45" i="2"/>
  <c r="S128" i="2"/>
  <c r="P4" i="2"/>
  <c r="P116" i="2"/>
  <c r="E31" i="4"/>
  <c r="S14" i="2"/>
  <c r="S38" i="2"/>
  <c r="P96" i="2"/>
  <c r="R106" i="2"/>
  <c r="S96" i="2"/>
  <c r="F18" i="2"/>
  <c r="S116" i="2"/>
  <c r="S59" i="2"/>
  <c r="D20" i="4"/>
  <c r="O4" i="6" s="1"/>
  <c r="R38" i="2"/>
  <c r="P59" i="2"/>
  <c r="P100" i="2"/>
  <c r="S138" i="2"/>
  <c r="R47" i="2"/>
  <c r="S45" i="2"/>
  <c r="P98" i="2"/>
  <c r="S140" i="2"/>
  <c r="P132" i="2"/>
  <c r="P20" i="2"/>
  <c r="E30" i="4"/>
  <c r="Q12" i="6" s="1"/>
  <c r="R158" i="2"/>
  <c r="I3" i="4"/>
  <c r="W110" i="2"/>
  <c r="Y7" i="2"/>
  <c r="W8" i="2"/>
  <c r="O4" i="13"/>
  <c r="S49" i="2"/>
  <c r="R75" i="2"/>
  <c r="S164" i="2"/>
  <c r="S154" i="2"/>
  <c r="S26" i="2"/>
  <c r="S160" i="2"/>
  <c r="P112" i="2"/>
  <c r="S134" i="2"/>
  <c r="P138" i="2"/>
  <c r="R45" i="2"/>
  <c r="S86" i="2"/>
  <c r="S24" i="2"/>
  <c r="S47" i="2"/>
  <c r="R148" i="2"/>
  <c r="R96" i="2"/>
  <c r="R67" i="2"/>
  <c r="W90" i="2"/>
  <c r="W87" i="2"/>
  <c r="Q7" i="13"/>
  <c r="G34" i="4"/>
  <c r="F64" i="16" s="1"/>
  <c r="B19" i="17" s="1"/>
  <c r="S158" i="2"/>
  <c r="P8" i="2"/>
  <c r="R65" i="2"/>
  <c r="P108" i="2"/>
  <c r="P152" i="2"/>
  <c r="R154" i="2"/>
  <c r="W39" i="2"/>
  <c r="Y35" i="2"/>
  <c r="W80" i="2"/>
  <c r="Y76" i="2"/>
  <c r="D150" i="2"/>
  <c r="R71" i="2"/>
  <c r="P120" i="2" l="1"/>
  <c r="S88" i="2"/>
  <c r="S224" i="2"/>
  <c r="S298" i="2"/>
  <c r="S20" i="2"/>
  <c r="S268" i="2"/>
  <c r="S51" i="2"/>
  <c r="S81" i="2"/>
  <c r="S310" i="2"/>
  <c r="P71" i="2"/>
  <c r="S112" i="2"/>
  <c r="S214" i="2"/>
  <c r="S30" i="2"/>
  <c r="S204" i="2"/>
  <c r="S90" i="2"/>
  <c r="S234" i="2"/>
  <c r="S244" i="2"/>
  <c r="S330" i="2"/>
  <c r="S162" i="2"/>
  <c r="S308" i="2"/>
  <c r="P308" i="2"/>
  <c r="S318" i="2"/>
  <c r="S328" i="2"/>
  <c r="P328" i="2"/>
  <c r="P286" i="2"/>
  <c r="S286" i="2"/>
  <c r="S288" i="2"/>
  <c r="S256" i="2"/>
  <c r="P256" i="2"/>
  <c r="S276" i="2"/>
  <c r="P276" i="2"/>
  <c r="S266" i="2"/>
  <c r="P266" i="2"/>
  <c r="S192" i="2"/>
  <c r="P192" i="2"/>
  <c r="S184" i="2"/>
  <c r="S172" i="2"/>
  <c r="P172" i="2"/>
  <c r="P57" i="2"/>
  <c r="S57" i="2"/>
  <c r="R18" i="2"/>
  <c r="S18" i="2"/>
  <c r="R108" i="2"/>
  <c r="S108" i="2"/>
  <c r="S79" i="2"/>
  <c r="S28" i="2"/>
  <c r="R40" i="2"/>
  <c r="S40" i="2"/>
  <c r="S150" i="2"/>
  <c r="P150" i="2"/>
</calcChain>
</file>

<file path=xl/sharedStrings.xml><?xml version="1.0" encoding="utf-8"?>
<sst xmlns="http://schemas.openxmlformats.org/spreadsheetml/2006/main" count="1667" uniqueCount="265">
  <si>
    <t>oddíl</t>
  </si>
  <si>
    <t>ročník</t>
  </si>
  <si>
    <t>los</t>
  </si>
  <si>
    <t>skupina A</t>
  </si>
  <si>
    <t>skóre</t>
  </si>
  <si>
    <t>body</t>
  </si>
  <si>
    <t>pořadí</t>
  </si>
  <si>
    <t>:</t>
  </si>
  <si>
    <t>příjmení</t>
  </si>
  <si>
    <t>žebříček</t>
  </si>
  <si>
    <t>-</t>
  </si>
  <si>
    <t>skupina B</t>
  </si>
  <si>
    <t>skupina C</t>
  </si>
  <si>
    <t>skupina D</t>
  </si>
  <si>
    <t>skupina E</t>
  </si>
  <si>
    <t>skupina F</t>
  </si>
  <si>
    <t>skupina G</t>
  </si>
  <si>
    <t>skupina H</t>
  </si>
  <si>
    <t>skupina I</t>
  </si>
  <si>
    <t>skupina J</t>
  </si>
  <si>
    <t>skupina K</t>
  </si>
  <si>
    <t>skupina L</t>
  </si>
  <si>
    <t>1. kolo</t>
  </si>
  <si>
    <t>2. kolo</t>
  </si>
  <si>
    <t>3. kolo</t>
  </si>
  <si>
    <t>4. kolo</t>
  </si>
  <si>
    <t>5. kolo</t>
  </si>
  <si>
    <t>název turnaje:</t>
  </si>
  <si>
    <t>hráč č1</t>
  </si>
  <si>
    <t>hráč č.2</t>
  </si>
  <si>
    <t>sada 1</t>
  </si>
  <si>
    <t>sada 2</t>
  </si>
  <si>
    <t>sada 3</t>
  </si>
  <si>
    <t>sada 4</t>
  </si>
  <si>
    <t>sada 5</t>
  </si>
  <si>
    <t>Celkem zápas</t>
  </si>
  <si>
    <t>Vítěz:</t>
  </si>
  <si>
    <t>skupina M</t>
  </si>
  <si>
    <t>skupina N</t>
  </si>
  <si>
    <t>skupina O</t>
  </si>
  <si>
    <t>skupina P</t>
  </si>
  <si>
    <t>skupina Q</t>
  </si>
  <si>
    <t>skupina R</t>
  </si>
  <si>
    <t>skupina S</t>
  </si>
  <si>
    <t>skupina T</t>
  </si>
  <si>
    <t>skupina U</t>
  </si>
  <si>
    <t>skupina W</t>
  </si>
  <si>
    <t>skupina V</t>
  </si>
  <si>
    <t>skupina X</t>
  </si>
  <si>
    <t>skupina Y</t>
  </si>
  <si>
    <t>skupina Z</t>
  </si>
  <si>
    <t>skupina AA</t>
  </si>
  <si>
    <t>skupina BB</t>
  </si>
  <si>
    <t>skupina CC</t>
  </si>
  <si>
    <t>skupina DD</t>
  </si>
  <si>
    <t>skupina EE</t>
  </si>
  <si>
    <t>skupina FF</t>
  </si>
  <si>
    <t>finále 64</t>
  </si>
  <si>
    <t>FINÁLE</t>
  </si>
  <si>
    <t>FINÁLE - ÚTĚCHA</t>
  </si>
  <si>
    <t xml:space="preserve">   stůl číslo:</t>
  </si>
  <si>
    <t>skupina/kolo</t>
  </si>
  <si>
    <t xml:space="preserve">Okna vyplněná touto barvou doplňte ručně. </t>
  </si>
  <si>
    <t>st.č.</t>
  </si>
  <si>
    <t>Okna vyplněná touto barvou můžete použít pro tisk zápisu. Jsou to startovní čísla, která překopírujete do listu zápis.</t>
  </si>
  <si>
    <t>Pokud nepoužijete, můžete startovní čísla zapsat v listu zápis ručně.</t>
  </si>
  <si>
    <t>V případě skreče zapište do setů 3:0 nebo 0:3 a wo doplňte do příslušného pavouka pod okno, ve kterém je ten skrečovaný výsledek.</t>
  </si>
  <si>
    <t>V případě skreče ve skupině postupujete stejně, jenom wo zapíšete místo míčků a ve výsledné tabulce přepíšete body.</t>
  </si>
  <si>
    <t>Když použijete starou kopii s turnajem, je velmi pravděpodobné, že některé vzorce už jsou vymazané z důvodu skrečí apod.</t>
  </si>
  <si>
    <t xml:space="preserve">Doporučuji uložit si prázdný soubor a pro turnaj použít jeho čistou kopii. </t>
  </si>
  <si>
    <t>BTM B - U13 - 1.stupeň turnaj B</t>
  </si>
  <si>
    <t>finále</t>
  </si>
  <si>
    <t>Pokud v některém pavouku chybí hráč, posunete ho do dalšího kola přepsáním setů. Stačí 1:0 nebo 0:1. Sety v pavouku pak můžete vymazat.</t>
  </si>
  <si>
    <t>rozhodčí</t>
  </si>
  <si>
    <t xml:space="preserve">rozhodčí: </t>
  </si>
  <si>
    <t>BTM B - U11 - 1.stupeň turnaj A</t>
  </si>
  <si>
    <t>BTM B - U11 - 1.stupeň turnaj B</t>
  </si>
  <si>
    <t>Strážnice - BTM B - U11</t>
  </si>
  <si>
    <t>BTM B - U11 - finále turnaj A</t>
  </si>
  <si>
    <t>BTM B - U11 - útěcha turnaj A</t>
  </si>
  <si>
    <t>BTM B - U11 - finále turnaj B</t>
  </si>
  <si>
    <t>BTM B - U11 - útěcha turnaj B</t>
  </si>
  <si>
    <t>ID</t>
  </si>
  <si>
    <t>Pro vložení použijte vložit hodnoty - pravé tlačítko myši.</t>
  </si>
  <si>
    <t>autor: Lenka Karasová</t>
  </si>
  <si>
    <t>Doplněno startovní číslo rozhodčího a jeho tisk v zápisu.</t>
  </si>
  <si>
    <t>Voráč</t>
  </si>
  <si>
    <t>Pavel</t>
  </si>
  <si>
    <t>BK</t>
  </si>
  <si>
    <t>KST Blansko</t>
  </si>
  <si>
    <t>Šimon</t>
  </si>
  <si>
    <t>Samuel</t>
  </si>
  <si>
    <t>BV</t>
  </si>
  <si>
    <t>KST FOSFA LVA</t>
  </si>
  <si>
    <t>Kapitán</t>
  </si>
  <si>
    <t>Martin</t>
  </si>
  <si>
    <t>MSK Břeclav</t>
  </si>
  <si>
    <t>Peťura</t>
  </si>
  <si>
    <t>Patrik</t>
  </si>
  <si>
    <t>HO</t>
  </si>
  <si>
    <t>Jiskra Strážnice</t>
  </si>
  <si>
    <t>Šlampová</t>
  </si>
  <si>
    <t>Lucie</t>
  </si>
  <si>
    <t>Sokol Vracov</t>
  </si>
  <si>
    <t>Solfronková</t>
  </si>
  <si>
    <t>Ema</t>
  </si>
  <si>
    <t>BM</t>
  </si>
  <si>
    <t>MS Brno</t>
  </si>
  <si>
    <t>Kmenta</t>
  </si>
  <si>
    <t>Josef</t>
  </si>
  <si>
    <t>SKST Hodonín</t>
  </si>
  <si>
    <t>Pilitowská</t>
  </si>
  <si>
    <t>Ela</t>
  </si>
  <si>
    <t>Straková</t>
  </si>
  <si>
    <t>Adéla</t>
  </si>
  <si>
    <t>Vlast Ježov</t>
  </si>
  <si>
    <t>Omelka</t>
  </si>
  <si>
    <t>Marek</t>
  </si>
  <si>
    <t>Pantlík</t>
  </si>
  <si>
    <t>Daniel</t>
  </si>
  <si>
    <t>BO</t>
  </si>
  <si>
    <t>MK Řeznovice</t>
  </si>
  <si>
    <t>Tomeček</t>
  </si>
  <si>
    <t>Richard</t>
  </si>
  <si>
    <t>Klašková</t>
  </si>
  <si>
    <t>Alžběta</t>
  </si>
  <si>
    <t>Piškula</t>
  </si>
  <si>
    <t>Jakub</t>
  </si>
  <si>
    <t>Ides</t>
  </si>
  <si>
    <t>Sokol Brno I</t>
  </si>
  <si>
    <t>Svobodová</t>
  </si>
  <si>
    <t>Kristýna</t>
  </si>
  <si>
    <t>Krupková</t>
  </si>
  <si>
    <t>Klaudie</t>
  </si>
  <si>
    <t>František</t>
  </si>
  <si>
    <t>ZN</t>
  </si>
  <si>
    <t>Sokol Znojmo-Orel Únanov</t>
  </si>
  <si>
    <t>Sýkora</t>
  </si>
  <si>
    <t>Šebestián</t>
  </si>
  <si>
    <t>Žilková</t>
  </si>
  <si>
    <t>Elen</t>
  </si>
  <si>
    <t>Prace</t>
  </si>
  <si>
    <t>Řezníček</t>
  </si>
  <si>
    <t>Filip</t>
  </si>
  <si>
    <t>PR</t>
  </si>
  <si>
    <t>SK Přerov</t>
  </si>
  <si>
    <t>Hasoňová</t>
  </si>
  <si>
    <t>Jana</t>
  </si>
  <si>
    <t>Hrdličková</t>
  </si>
  <si>
    <t>Veronika</t>
  </si>
  <si>
    <t>Plotzer</t>
  </si>
  <si>
    <t>Robin</t>
  </si>
  <si>
    <t>Křepelová</t>
  </si>
  <si>
    <t>Kamila</t>
  </si>
  <si>
    <t>STK Zbraslavec</t>
  </si>
  <si>
    <t>Kuklínková</t>
  </si>
  <si>
    <t>Timea</t>
  </si>
  <si>
    <t>Spěvák</t>
  </si>
  <si>
    <t>Záviška</t>
  </si>
  <si>
    <t>Jan</t>
  </si>
  <si>
    <t>Maradová</t>
  </si>
  <si>
    <t>Eliška</t>
  </si>
  <si>
    <t>Matěj</t>
  </si>
  <si>
    <t>Klvač</t>
  </si>
  <si>
    <t>Vojtěch</t>
  </si>
  <si>
    <t>VY</t>
  </si>
  <si>
    <t>KST Vyškov</t>
  </si>
  <si>
    <t>Mikulčíková</t>
  </si>
  <si>
    <t>Michaela</t>
  </si>
  <si>
    <t>Jindrová</t>
  </si>
  <si>
    <t>Natálie</t>
  </si>
  <si>
    <t>TJ Mikulčice</t>
  </si>
  <si>
    <t>Juráček</t>
  </si>
  <si>
    <t>Michal</t>
  </si>
  <si>
    <t>Zouharová</t>
  </si>
  <si>
    <t>Beáta</t>
  </si>
  <si>
    <t>Adamová</t>
  </si>
  <si>
    <t>Šnábl</t>
  </si>
  <si>
    <t>Blažek</t>
  </si>
  <si>
    <t>Dominik</t>
  </si>
  <si>
    <t>Konkolová</t>
  </si>
  <si>
    <t>Laura</t>
  </si>
  <si>
    <t>Rousínovec</t>
  </si>
  <si>
    <t>Hícová</t>
  </si>
  <si>
    <t>Lucia</t>
  </si>
  <si>
    <t>Dvořáček</t>
  </si>
  <si>
    <t>Voráč Pavel</t>
  </si>
  <si>
    <t>Šimon Samuel</t>
  </si>
  <si>
    <t>Kapitán Martin</t>
  </si>
  <si>
    <t>Peťura Patrik</t>
  </si>
  <si>
    <t>Šlampová Lucie</t>
  </si>
  <si>
    <t>Solfronková Ema</t>
  </si>
  <si>
    <t>Kmenta Josef</t>
  </si>
  <si>
    <t>Pilitowská Ela</t>
  </si>
  <si>
    <t>Straková Adéla</t>
  </si>
  <si>
    <t>Omelka Marek</t>
  </si>
  <si>
    <t>Pantlík Daniel</t>
  </si>
  <si>
    <t>Tomeček Richard</t>
  </si>
  <si>
    <t>Klašková Alžběta</t>
  </si>
  <si>
    <t>Piškula Jakub</t>
  </si>
  <si>
    <t>Ides Samuel</t>
  </si>
  <si>
    <t>Svobodová Kristýna</t>
  </si>
  <si>
    <t>Marek František</t>
  </si>
  <si>
    <t>Sýkora Šebestián</t>
  </si>
  <si>
    <t>Řezníček Filip</t>
  </si>
  <si>
    <t>Hasoňová Jana</t>
  </si>
  <si>
    <t>Hrdličková Veronika</t>
  </si>
  <si>
    <t>Plotzer Robin</t>
  </si>
  <si>
    <t>Křepelová Kamila</t>
  </si>
  <si>
    <t>Spěvák Šimon</t>
  </si>
  <si>
    <t>Záviška Jan</t>
  </si>
  <si>
    <t>Maradová Eliška</t>
  </si>
  <si>
    <t>Šimon Matěj</t>
  </si>
  <si>
    <t>Mikulčíková Michaela</t>
  </si>
  <si>
    <t>Jindrová Natálie</t>
  </si>
  <si>
    <t>Juráček Michal</t>
  </si>
  <si>
    <t>Zouharová Beáta</t>
  </si>
  <si>
    <t>Adamová Adéla</t>
  </si>
  <si>
    <t>Šnábl Josef</t>
  </si>
  <si>
    <t>Blažek Dominik</t>
  </si>
  <si>
    <t>Konkolová Laura</t>
  </si>
  <si>
    <t>Dvořáček Martin</t>
  </si>
  <si>
    <t>Svoboda Filip</t>
  </si>
  <si>
    <t>Látal Jan</t>
  </si>
  <si>
    <t>2014</t>
  </si>
  <si>
    <t>2018</t>
  </si>
  <si>
    <t>Smolinský Ondřej</t>
  </si>
  <si>
    <t>Orel Šlapanice</t>
  </si>
  <si>
    <t>2016</t>
  </si>
  <si>
    <t>Strážnice 25.1.2025</t>
  </si>
  <si>
    <t>L1</t>
  </si>
  <si>
    <t>L2</t>
  </si>
  <si>
    <t>L3</t>
  </si>
  <si>
    <t>L4</t>
  </si>
  <si>
    <t>L5</t>
  </si>
  <si>
    <t>L6</t>
  </si>
  <si>
    <t>6</t>
  </si>
  <si>
    <t>4</t>
  </si>
  <si>
    <t>3</t>
  </si>
  <si>
    <t>7</t>
  </si>
  <si>
    <t>8</t>
  </si>
  <si>
    <t>2</t>
  </si>
  <si>
    <t>5</t>
  </si>
  <si>
    <t>11</t>
  </si>
  <si>
    <t>-2</t>
  </si>
  <si>
    <t>-3</t>
  </si>
  <si>
    <t>-4</t>
  </si>
  <si>
    <t>-5</t>
  </si>
  <si>
    <t>-6</t>
  </si>
  <si>
    <t>10</t>
  </si>
  <si>
    <t>9</t>
  </si>
  <si>
    <t>-8</t>
  </si>
  <si>
    <t>-10</t>
  </si>
  <si>
    <t>-13</t>
  </si>
  <si>
    <t>-9</t>
  </si>
  <si>
    <t>-14</t>
  </si>
  <si>
    <t>-12</t>
  </si>
  <si>
    <t>-7</t>
  </si>
  <si>
    <t>-1</t>
  </si>
  <si>
    <t>-11</t>
  </si>
  <si>
    <t>wo</t>
  </si>
  <si>
    <t>12</t>
  </si>
  <si>
    <t>1</t>
  </si>
  <si>
    <t>0</t>
  </si>
  <si>
    <t>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</si>
</sst>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20"/>
      <name val="Times New Roman CE"/>
      <family val="1"/>
      <charset val="238"/>
    </font>
    <font>
      <sz val="20"/>
      <name val="Arial CE"/>
      <charset val="238"/>
    </font>
    <font>
      <b/>
      <sz val="10"/>
      <name val="Arial CE"/>
      <charset val="238"/>
    </font>
    <font>
      <sz val="8"/>
      <name val="Times New Roman CE"/>
      <family val="1"/>
      <charset val="238"/>
    </font>
    <font>
      <b/>
      <sz val="10"/>
      <color indexed="10"/>
      <name val="Arial CE"/>
      <family val="2"/>
      <charset val="238"/>
    </font>
    <font>
      <b/>
      <sz val="10"/>
      <color indexed="1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theme="1"/>
      <name val="Arial CE"/>
      <charset val="238"/>
    </font>
    <font>
      <b/>
      <sz val="16"/>
      <name val="Times New Roman CE"/>
      <family val="1"/>
      <charset val="238"/>
    </font>
    <font>
      <b/>
      <sz val="16"/>
      <name val="Arial CE"/>
      <charset val="238"/>
    </font>
    <font>
      <b/>
      <sz val="12"/>
      <name val="Times New Roman CE"/>
      <charset val="238"/>
    </font>
    <font>
      <sz val="10"/>
      <color rgb="FFFF0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66"/>
        <bgColor indexed="64"/>
      </patternFill>
    </fill>
  </fills>
  <borders count="8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left"/>
    </xf>
    <xf numFmtId="0" fontId="2" fillId="0" borderId="6" xfId="0" applyFont="1" applyBorder="1" applyAlignment="1" applyProtection="1">
      <alignment horizontal="left"/>
      <protection hidden="1"/>
    </xf>
    <xf numFmtId="0" fontId="2" fillId="0" borderId="7" xfId="0" applyFont="1" applyBorder="1" applyAlignment="1" applyProtection="1">
      <alignment horizontal="left"/>
      <protection hidden="1"/>
    </xf>
    <xf numFmtId="0" fontId="2" fillId="0" borderId="8" xfId="0" applyFont="1" applyBorder="1" applyAlignment="1" applyProtection="1">
      <alignment horizontal="left"/>
      <protection hidden="1"/>
    </xf>
    <xf numFmtId="0" fontId="2" fillId="0" borderId="9" xfId="0" applyFont="1" applyBorder="1" applyAlignment="1" applyProtection="1">
      <alignment horizontal="left"/>
      <protection hidden="1"/>
    </xf>
    <xf numFmtId="0" fontId="2" fillId="0" borderId="10" xfId="0" applyFont="1" applyBorder="1" applyAlignment="1" applyProtection="1">
      <alignment horizontal="left"/>
      <protection hidden="1"/>
    </xf>
    <xf numFmtId="0" fontId="2" fillId="0" borderId="11" xfId="0" applyFont="1" applyBorder="1" applyAlignment="1" applyProtection="1">
      <alignment horizontal="left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13" xfId="0" applyFont="1" applyBorder="1" applyAlignment="1" applyProtection="1">
      <alignment horizontal="center"/>
      <protection hidden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4" xfId="0" applyFont="1" applyBorder="1" applyAlignment="1" applyProtection="1">
      <alignment horizontal="center"/>
      <protection hidden="1"/>
    </xf>
    <xf numFmtId="0" fontId="4" fillId="0" borderId="15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  <xf numFmtId="0" fontId="4" fillId="0" borderId="18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hidden="1"/>
    </xf>
    <xf numFmtId="0" fontId="1" fillId="0" borderId="20" xfId="0" applyFont="1" applyBorder="1" applyAlignment="1" applyProtection="1">
      <alignment horizontal="center"/>
      <protection hidden="1"/>
    </xf>
    <xf numFmtId="0" fontId="4" fillId="0" borderId="21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hidden="1"/>
    </xf>
    <xf numFmtId="0" fontId="5" fillId="0" borderId="0" xfId="0" applyFont="1"/>
    <xf numFmtId="0" fontId="6" fillId="0" borderId="0" xfId="0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2" fillId="0" borderId="19" xfId="0" applyFont="1" applyBorder="1" applyAlignment="1" applyProtection="1">
      <alignment vertical="center"/>
      <protection hidden="1"/>
    </xf>
    <xf numFmtId="0" fontId="2" fillId="0" borderId="22" xfId="0" applyFont="1" applyBorder="1" applyAlignment="1" applyProtection="1">
      <alignment vertical="center"/>
      <protection hidden="1"/>
    </xf>
    <xf numFmtId="0" fontId="8" fillId="0" borderId="16" xfId="0" applyFont="1" applyBorder="1" applyAlignment="1" applyProtection="1">
      <alignment horizontal="right" vertical="center"/>
      <protection hidden="1"/>
    </xf>
    <xf numFmtId="0" fontId="8" fillId="0" borderId="19" xfId="0" applyFont="1" applyBorder="1" applyAlignment="1" applyProtection="1">
      <alignment horizontal="right" vertical="center"/>
      <protection hidden="1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49" fontId="2" fillId="2" borderId="21" xfId="0" applyNumberFormat="1" applyFont="1" applyFill="1" applyBorder="1" applyAlignment="1" applyProtection="1">
      <alignment horizontal="center"/>
      <protection locked="0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left"/>
      <protection hidden="1"/>
    </xf>
    <xf numFmtId="0" fontId="3" fillId="0" borderId="18" xfId="0" applyFont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left"/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2" fillId="0" borderId="17" xfId="0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1" fillId="0" borderId="23" xfId="0" applyFont="1" applyBorder="1" applyAlignment="1" applyProtection="1">
      <alignment horizontal="center"/>
      <protection hidden="1"/>
    </xf>
    <xf numFmtId="0" fontId="1" fillId="0" borderId="24" xfId="0" applyFont="1" applyBorder="1" applyAlignment="1" applyProtection="1">
      <alignment horizontal="center"/>
      <protection hidden="1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left"/>
      <protection hidden="1"/>
    </xf>
    <xf numFmtId="0" fontId="3" fillId="0" borderId="21" xfId="0" applyFont="1" applyBorder="1" applyAlignment="1" applyProtection="1">
      <alignment horizontal="center"/>
      <protection hidden="1"/>
    </xf>
    <xf numFmtId="49" fontId="2" fillId="2" borderId="22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hidden="1"/>
    </xf>
    <xf numFmtId="49" fontId="2" fillId="2" borderId="26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49" fontId="2" fillId="2" borderId="28" xfId="0" applyNumberFormat="1" applyFont="1" applyFill="1" applyBorder="1" applyAlignment="1" applyProtection="1">
      <alignment horizontal="center"/>
      <protection locked="0"/>
    </xf>
    <xf numFmtId="49" fontId="2" fillId="2" borderId="23" xfId="0" applyNumberFormat="1" applyFont="1" applyFill="1" applyBorder="1" applyAlignment="1" applyProtection="1">
      <alignment horizontal="center"/>
      <protection locked="0"/>
    </xf>
    <xf numFmtId="49" fontId="2" fillId="2" borderId="24" xfId="0" applyNumberFormat="1" applyFont="1" applyFill="1" applyBorder="1" applyAlignment="1" applyProtection="1">
      <alignment horizontal="center"/>
      <protection locked="0"/>
    </xf>
    <xf numFmtId="49" fontId="2" fillId="2" borderId="25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left"/>
      <protection hidden="1"/>
    </xf>
    <xf numFmtId="0" fontId="2" fillId="0" borderId="19" xfId="0" applyFont="1" applyBorder="1" applyAlignment="1" applyProtection="1">
      <alignment horizontal="left"/>
      <protection hidden="1"/>
    </xf>
    <xf numFmtId="0" fontId="2" fillId="0" borderId="22" xfId="0" applyFont="1" applyBorder="1" applyAlignment="1" applyProtection="1">
      <alignment horizontal="left"/>
      <protection hidden="1"/>
    </xf>
    <xf numFmtId="49" fontId="0" fillId="0" borderId="0" xfId="0" applyNumberFormat="1" applyProtection="1"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center"/>
      <protection hidden="1"/>
    </xf>
    <xf numFmtId="0" fontId="8" fillId="0" borderId="29" xfId="0" applyFont="1" applyBorder="1" applyAlignment="1" applyProtection="1">
      <alignment horizontal="right"/>
      <protection hidden="1"/>
    </xf>
    <xf numFmtId="0" fontId="2" fillId="0" borderId="30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horizontal="center"/>
      <protection hidden="1"/>
    </xf>
    <xf numFmtId="0" fontId="2" fillId="0" borderId="32" xfId="0" applyFont="1" applyBorder="1" applyAlignment="1" applyProtection="1">
      <alignment horizontal="center"/>
      <protection hidden="1"/>
    </xf>
    <xf numFmtId="0" fontId="2" fillId="0" borderId="33" xfId="0" applyFont="1" applyBorder="1" applyAlignment="1" applyProtection="1">
      <alignment horizontal="center"/>
      <protection hidden="1"/>
    </xf>
    <xf numFmtId="0" fontId="2" fillId="0" borderId="34" xfId="0" applyFont="1" applyBorder="1" applyAlignment="1" applyProtection="1">
      <alignment horizontal="center"/>
      <protection hidden="1"/>
    </xf>
    <xf numFmtId="0" fontId="2" fillId="0" borderId="35" xfId="0" applyFont="1" applyBorder="1" applyAlignment="1" applyProtection="1">
      <alignment horizontal="center"/>
      <protection hidden="1"/>
    </xf>
    <xf numFmtId="0" fontId="2" fillId="0" borderId="36" xfId="0" applyFont="1" applyBorder="1" applyAlignment="1" applyProtection="1">
      <alignment horizont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2" fillId="0" borderId="0" xfId="0" applyFont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2" fillId="0" borderId="37" xfId="0" applyFont="1" applyBorder="1" applyAlignment="1" applyProtection="1">
      <alignment vertical="center"/>
      <protection hidden="1"/>
    </xf>
    <xf numFmtId="0" fontId="1" fillId="0" borderId="38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left"/>
      <protection hidden="1"/>
    </xf>
    <xf numFmtId="0" fontId="8" fillId="0" borderId="36" xfId="0" applyFont="1" applyBorder="1" applyAlignment="1" applyProtection="1">
      <alignment horizontal="left"/>
      <protection hidden="1"/>
    </xf>
    <xf numFmtId="0" fontId="2" fillId="4" borderId="0" xfId="0" applyFont="1" applyFill="1" applyAlignment="1" applyProtection="1">
      <alignment horizontal="center"/>
      <protection hidden="1"/>
    </xf>
    <xf numFmtId="49" fontId="0" fillId="4" borderId="0" xfId="0" applyNumberFormat="1" applyFill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2" fillId="0" borderId="40" xfId="0" applyFont="1" applyBorder="1" applyAlignment="1" applyProtection="1">
      <alignment horizontal="center"/>
      <protection hidden="1"/>
    </xf>
    <xf numFmtId="0" fontId="2" fillId="0" borderId="41" xfId="0" applyFont="1" applyBorder="1" applyAlignment="1" applyProtection="1">
      <alignment horizontal="left"/>
      <protection hidden="1"/>
    </xf>
    <xf numFmtId="0" fontId="3" fillId="0" borderId="41" xfId="0" applyFont="1" applyBorder="1" applyAlignment="1" applyProtection="1">
      <alignment horizontal="center"/>
      <protection hidden="1"/>
    </xf>
    <xf numFmtId="0" fontId="2" fillId="0" borderId="42" xfId="0" applyFont="1" applyBorder="1" applyAlignment="1" applyProtection="1">
      <alignment horizontal="left"/>
      <protection hidden="1"/>
    </xf>
    <xf numFmtId="49" fontId="2" fillId="2" borderId="43" xfId="0" applyNumberFormat="1" applyFont="1" applyFill="1" applyBorder="1" applyAlignment="1" applyProtection="1">
      <alignment horizontal="center"/>
      <protection locked="0"/>
    </xf>
    <xf numFmtId="49" fontId="2" fillId="2" borderId="41" xfId="0" applyNumberFormat="1" applyFont="1" applyFill="1" applyBorder="1" applyAlignment="1" applyProtection="1">
      <alignment horizontal="center"/>
      <protection locked="0"/>
    </xf>
    <xf numFmtId="49" fontId="2" fillId="2" borderId="42" xfId="0" applyNumberFormat="1" applyFont="1" applyFill="1" applyBorder="1" applyAlignment="1" applyProtection="1">
      <alignment horizontal="center"/>
      <protection locked="0"/>
    </xf>
    <xf numFmtId="0" fontId="1" fillId="0" borderId="43" xfId="0" applyFont="1" applyBorder="1" applyAlignment="1" applyProtection="1">
      <alignment horizontal="center"/>
      <protection hidden="1"/>
    </xf>
    <xf numFmtId="0" fontId="4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locked="0"/>
    </xf>
    <xf numFmtId="0" fontId="13" fillId="0" borderId="0" xfId="0" applyFont="1"/>
    <xf numFmtId="0" fontId="8" fillId="0" borderId="0" xfId="0" applyFont="1" applyAlignment="1" applyProtection="1">
      <alignment horizontal="left"/>
      <protection hidden="1"/>
    </xf>
    <xf numFmtId="0" fontId="0" fillId="5" borderId="0" xfId="0" applyFill="1"/>
    <xf numFmtId="49" fontId="0" fillId="4" borderId="18" xfId="0" applyNumberFormat="1" applyFill="1" applyBorder="1" applyProtection="1">
      <protection locked="0"/>
    </xf>
    <xf numFmtId="49" fontId="0" fillId="4" borderId="18" xfId="0" applyNumberFormat="1" applyFill="1" applyBorder="1" applyAlignment="1" applyProtection="1">
      <alignment horizontal="center"/>
      <protection locked="0"/>
    </xf>
    <xf numFmtId="0" fontId="0" fillId="4" borderId="0" xfId="0" applyFill="1"/>
    <xf numFmtId="0" fontId="2" fillId="0" borderId="0" xfId="0" applyFont="1" applyAlignment="1" applyProtection="1">
      <alignment horizontal="center" vertical="center"/>
      <protection locked="0"/>
    </xf>
    <xf numFmtId="49" fontId="0" fillId="4" borderId="0" xfId="0" applyNumberFormat="1" applyFill="1"/>
    <xf numFmtId="0" fontId="0" fillId="0" borderId="0" xfId="0" applyAlignment="1">
      <alignment horizontal="center" wrapText="1"/>
    </xf>
    <xf numFmtId="0" fontId="17" fillId="0" borderId="0" xfId="0" applyFont="1"/>
    <xf numFmtId="0" fontId="5" fillId="0" borderId="0" xfId="0" applyFont="1" applyAlignment="1">
      <alignment horizontal="center" vertical="center"/>
    </xf>
    <xf numFmtId="0" fontId="0" fillId="0" borderId="0" xfId="0"/>
    <xf numFmtId="0" fontId="14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2" fillId="0" borderId="39" xfId="0" applyFont="1" applyBorder="1" applyAlignment="1" applyProtection="1">
      <alignment horizontal="center" vertical="center"/>
      <protection hidden="1"/>
    </xf>
    <xf numFmtId="0" fontId="0" fillId="0" borderId="32" xfId="0" applyBorder="1"/>
    <xf numFmtId="0" fontId="2" fillId="0" borderId="51" xfId="0" applyFont="1" applyBorder="1" applyAlignment="1" applyProtection="1">
      <alignment horizontal="center" vertical="center"/>
      <protection hidden="1"/>
    </xf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2" fillId="0" borderId="57" xfId="0" applyFont="1" applyBorder="1" applyAlignment="1" applyProtection="1">
      <alignment horizontal="center" vertical="center"/>
      <protection hidden="1"/>
    </xf>
    <xf numFmtId="0" fontId="0" fillId="0" borderId="58" xfId="0" applyBorder="1"/>
    <xf numFmtId="0" fontId="2" fillId="0" borderId="49" xfId="0" applyFont="1" applyBorder="1" applyAlignment="1" applyProtection="1">
      <alignment horizontal="center" vertical="center"/>
      <protection hidden="1"/>
    </xf>
    <xf numFmtId="0" fontId="0" fillId="0" borderId="13" xfId="0" applyBorder="1"/>
    <xf numFmtId="0" fontId="2" fillId="0" borderId="29" xfId="0" applyFont="1" applyBorder="1" applyAlignment="1" applyProtection="1">
      <alignment horizontal="center" vertical="center"/>
      <protection hidden="1"/>
    </xf>
    <xf numFmtId="0" fontId="0" fillId="0" borderId="50" xfId="0" applyBorder="1"/>
    <xf numFmtId="0" fontId="2" fillId="0" borderId="33" xfId="0" applyFont="1" applyBorder="1" applyAlignment="1" applyProtection="1">
      <alignment horizontal="center" vertical="center"/>
      <protection hidden="1"/>
    </xf>
    <xf numFmtId="0" fontId="0" fillId="0" borderId="47" xfId="0" applyBorder="1"/>
    <xf numFmtId="0" fontId="1" fillId="3" borderId="37" xfId="0" applyFont="1" applyFill="1" applyBorder="1" applyAlignment="1" applyProtection="1">
      <alignment horizontal="center" vertical="center"/>
      <protection locked="0"/>
    </xf>
    <xf numFmtId="0" fontId="0" fillId="0" borderId="48" xfId="0" applyBorder="1"/>
    <xf numFmtId="0" fontId="0" fillId="0" borderId="61" xfId="0" applyBorder="1"/>
    <xf numFmtId="0" fontId="0" fillId="0" borderId="62" xfId="0" applyBorder="1"/>
    <xf numFmtId="0" fontId="0" fillId="0" borderId="30" xfId="0" applyBorder="1"/>
    <xf numFmtId="0" fontId="0" fillId="0" borderId="36" xfId="0" applyBorder="1"/>
    <xf numFmtId="0" fontId="0" fillId="0" borderId="27" xfId="0" applyBorder="1"/>
    <xf numFmtId="0" fontId="0" fillId="0" borderId="28" xfId="0" applyBorder="1"/>
    <xf numFmtId="0" fontId="2" fillId="0" borderId="62" xfId="0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2" fillId="0" borderId="69" xfId="0" applyFont="1" applyBorder="1" applyAlignment="1" applyProtection="1">
      <alignment horizontal="center" vertical="center"/>
      <protection hidden="1"/>
    </xf>
    <xf numFmtId="0" fontId="1" fillId="3" borderId="72" xfId="0" applyFont="1" applyFill="1" applyBorder="1" applyAlignment="1" applyProtection="1">
      <alignment horizontal="center" vertical="center"/>
      <protection locked="0"/>
    </xf>
    <xf numFmtId="0" fontId="2" fillId="3" borderId="44" xfId="0" applyFont="1" applyFill="1" applyBorder="1" applyAlignment="1" applyProtection="1">
      <alignment horizontal="center" vertical="center"/>
      <protection locked="0"/>
    </xf>
    <xf numFmtId="0" fontId="2" fillId="3" borderId="45" xfId="0" applyFont="1" applyFill="1" applyBorder="1" applyAlignment="1" applyProtection="1">
      <alignment horizontal="center" vertical="center"/>
      <protection locked="0"/>
    </xf>
    <xf numFmtId="0" fontId="1" fillId="0" borderId="59" xfId="0" applyFont="1" applyBorder="1" applyAlignment="1" applyProtection="1">
      <alignment horizontal="center" vertical="center"/>
      <protection hidden="1"/>
    </xf>
    <xf numFmtId="0" fontId="0" fillId="0" borderId="60" xfId="0" applyBorder="1"/>
    <xf numFmtId="0" fontId="2" fillId="0" borderId="67" xfId="0" applyFont="1" applyBorder="1" applyAlignment="1" applyProtection="1">
      <alignment horizontal="center" vertical="center"/>
      <protection hidden="1"/>
    </xf>
    <xf numFmtId="0" fontId="0" fillId="0" borderId="68" xfId="0" applyBorder="1"/>
    <xf numFmtId="0" fontId="0" fillId="0" borderId="26" xfId="0" applyBorder="1"/>
    <xf numFmtId="0" fontId="2" fillId="0" borderId="71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3" borderId="46" xfId="0" applyFont="1" applyFill="1" applyBorder="1" applyAlignment="1" applyProtection="1">
      <alignment horizontal="center" vertical="center"/>
      <protection locked="0"/>
    </xf>
    <xf numFmtId="0" fontId="1" fillId="0" borderId="73" xfId="0" applyFont="1" applyBorder="1" applyAlignment="1" applyProtection="1">
      <alignment horizontal="center" vertical="center"/>
      <protection hidden="1"/>
    </xf>
    <xf numFmtId="0" fontId="2" fillId="0" borderId="74" xfId="0" applyFont="1" applyBorder="1" applyAlignment="1" applyProtection="1">
      <alignment horizontal="center" vertical="center"/>
      <protection hidden="1"/>
    </xf>
    <xf numFmtId="0" fontId="0" fillId="0" borderId="74" xfId="0" applyBorder="1"/>
    <xf numFmtId="0" fontId="0" fillId="0" borderId="75" xfId="0" applyBorder="1"/>
    <xf numFmtId="0" fontId="1" fillId="0" borderId="69" xfId="0" applyFont="1" applyBorder="1" applyAlignment="1" applyProtection="1">
      <alignment horizontal="center"/>
      <protection hidden="1"/>
    </xf>
    <xf numFmtId="0" fontId="0" fillId="0" borderId="12" xfId="0" applyBorder="1"/>
    <xf numFmtId="0" fontId="1" fillId="0" borderId="76" xfId="0" applyFont="1" applyBorder="1" applyAlignment="1" applyProtection="1">
      <alignment horizontal="center" vertical="center"/>
      <protection hidden="1"/>
    </xf>
    <xf numFmtId="0" fontId="0" fillId="0" borderId="77" xfId="0" applyBorder="1"/>
    <xf numFmtId="0" fontId="0" fillId="0" borderId="43" xfId="0" applyBorder="1"/>
    <xf numFmtId="0" fontId="1" fillId="0" borderId="78" xfId="0" applyFont="1" applyBorder="1" applyAlignment="1" applyProtection="1">
      <alignment horizontal="center" vertical="center"/>
      <protection hidden="1"/>
    </xf>
    <xf numFmtId="0" fontId="0" fillId="0" borderId="79" xfId="0" applyBorder="1"/>
    <xf numFmtId="0" fontId="7" fillId="0" borderId="77" xfId="0" applyFont="1" applyBorder="1"/>
    <xf numFmtId="0" fontId="7" fillId="0" borderId="43" xfId="0" applyFont="1" applyBorder="1"/>
    <xf numFmtId="0" fontId="2" fillId="0" borderId="70" xfId="0" applyFont="1" applyBorder="1" applyAlignment="1" applyProtection="1">
      <alignment horizontal="center" vertical="center"/>
      <protection hidden="1"/>
    </xf>
    <xf numFmtId="0" fontId="0" fillId="0" borderId="48" xfId="0" applyBorder="1" applyProtection="1">
      <protection locked="0"/>
    </xf>
    <xf numFmtId="0" fontId="1" fillId="0" borderId="29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/>
      <protection hidden="1"/>
    </xf>
    <xf numFmtId="0" fontId="0" fillId="0" borderId="1" xfId="0" applyBorder="1"/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80" xfId="0" applyFont="1" applyBorder="1" applyAlignment="1" applyProtection="1">
      <alignment horizontal="center" vertical="center"/>
      <protection hidden="1"/>
    </xf>
    <xf numFmtId="0" fontId="0" fillId="0" borderId="81" xfId="0" applyBorder="1"/>
    <xf numFmtId="0" fontId="0" fillId="0" borderId="28" xfId="0" applyBorder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12" fillId="0" borderId="8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84" xfId="0" applyBorder="1" applyAlignment="1">
      <alignment horizontal="left" vertical="center"/>
    </xf>
    <xf numFmtId="0" fontId="16" fillId="0" borderId="58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6" fillId="0" borderId="50" xfId="0" applyFont="1" applyBorder="1" applyAlignment="1">
      <alignment horizontal="left" vertical="center"/>
    </xf>
    <xf numFmtId="0" fontId="2" fillId="0" borderId="61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82" xfId="0" applyFont="1" applyBorder="1" applyAlignment="1">
      <alignment horizontal="left" vertical="top"/>
    </xf>
    <xf numFmtId="0" fontId="12" fillId="0" borderId="57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 wrapText="1"/>
    </xf>
    <xf numFmtId="0" fontId="12" fillId="0" borderId="77" xfId="0" applyFont="1" applyBorder="1" applyAlignment="1">
      <alignment horizontal="center" vertical="center" wrapText="1"/>
    </xf>
    <xf numFmtId="0" fontId="12" fillId="0" borderId="79" xfId="0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30" xfId="0" applyFont="1" applyFill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  <color rgb="FFCCFFFF"/>
      <color rgb="FF99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9"/>
  <sheetViews>
    <sheetView workbookViewId="0">
      <selection activeCell="A23" sqref="A23"/>
    </sheetView>
  </sheetViews>
  <sheetFormatPr defaultRowHeight="12.5" x14ac:dyDescent="0.25"/>
  <sheetData>
    <row r="2" spans="1:2" x14ac:dyDescent="0.25">
      <c r="A2" s="118"/>
      <c r="B2" t="s">
        <v>62</v>
      </c>
    </row>
    <row r="4" spans="1:2" x14ac:dyDescent="0.25">
      <c r="A4" s="115"/>
      <c r="B4" t="s">
        <v>64</v>
      </c>
    </row>
    <row r="5" spans="1:2" x14ac:dyDescent="0.25">
      <c r="B5" t="s">
        <v>83</v>
      </c>
    </row>
    <row r="6" spans="1:2" x14ac:dyDescent="0.25">
      <c r="B6" s="122" t="s">
        <v>85</v>
      </c>
    </row>
    <row r="7" spans="1:2" x14ac:dyDescent="0.25">
      <c r="B7" t="s">
        <v>65</v>
      </c>
    </row>
    <row r="9" spans="1:2" x14ac:dyDescent="0.25">
      <c r="B9" t="s">
        <v>72</v>
      </c>
    </row>
    <row r="11" spans="1:2" x14ac:dyDescent="0.25">
      <c r="B11" t="s">
        <v>66</v>
      </c>
    </row>
    <row r="13" spans="1:2" x14ac:dyDescent="0.25">
      <c r="B13" t="s">
        <v>67</v>
      </c>
    </row>
    <row r="15" spans="1:2" x14ac:dyDescent="0.25">
      <c r="B15" t="s">
        <v>69</v>
      </c>
    </row>
    <row r="16" spans="1:2" x14ac:dyDescent="0.25">
      <c r="B16" t="s">
        <v>68</v>
      </c>
    </row>
    <row r="19" spans="2:2" x14ac:dyDescent="0.25">
      <c r="B19" t="s">
        <v>84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34"/>
  <sheetViews>
    <sheetView workbookViewId="0">
      <selection activeCell="H37" sqref="H37"/>
    </sheetView>
  </sheetViews>
  <sheetFormatPr defaultRowHeight="12.5" x14ac:dyDescent="0.25"/>
  <cols>
    <col min="1" max="1" width="5.453125" style="1" customWidth="1"/>
    <col min="2" max="2" width="20.7265625" style="34" customWidth="1"/>
    <col min="3" max="3" width="19.7265625" style="34" customWidth="1"/>
    <col min="4" max="4" width="9.1796875" style="33"/>
    <col min="5" max="5" width="6.7265625" style="33" customWidth="1"/>
  </cols>
  <sheetData>
    <row r="1" spans="1:16" s="1" customFormat="1" x14ac:dyDescent="0.25">
      <c r="B1" s="33" t="s">
        <v>8</v>
      </c>
      <c r="C1" s="33" t="s">
        <v>0</v>
      </c>
      <c r="D1" s="33" t="s">
        <v>9</v>
      </c>
      <c r="E1" s="33" t="s">
        <v>1</v>
      </c>
      <c r="F1" s="1" t="s">
        <v>82</v>
      </c>
    </row>
    <row r="2" spans="1:16" x14ac:dyDescent="0.25">
      <c r="A2" s="112">
        <v>1</v>
      </c>
      <c r="B2" s="116" t="s">
        <v>186</v>
      </c>
      <c r="C2" s="116" t="s">
        <v>89</v>
      </c>
      <c r="D2" s="117">
        <v>2</v>
      </c>
      <c r="E2" s="117">
        <v>2015</v>
      </c>
      <c r="F2" s="117">
        <v>81781</v>
      </c>
      <c r="J2">
        <v>81781</v>
      </c>
      <c r="K2" t="s">
        <v>86</v>
      </c>
      <c r="L2" t="s">
        <v>87</v>
      </c>
      <c r="M2">
        <v>2015</v>
      </c>
      <c r="N2" t="s">
        <v>88</v>
      </c>
      <c r="O2" t="s">
        <v>89</v>
      </c>
      <c r="P2">
        <v>2</v>
      </c>
    </row>
    <row r="3" spans="1:16" x14ac:dyDescent="0.25">
      <c r="A3" s="112">
        <v>2</v>
      </c>
      <c r="B3" s="116" t="s">
        <v>187</v>
      </c>
      <c r="C3" s="116" t="s">
        <v>93</v>
      </c>
      <c r="D3" s="117">
        <v>3</v>
      </c>
      <c r="E3" s="117">
        <v>2016</v>
      </c>
      <c r="F3" s="117">
        <v>81705</v>
      </c>
      <c r="J3">
        <v>81705</v>
      </c>
      <c r="K3" t="s">
        <v>90</v>
      </c>
      <c r="L3" t="s">
        <v>91</v>
      </c>
      <c r="M3">
        <v>2016</v>
      </c>
      <c r="N3" t="s">
        <v>92</v>
      </c>
      <c r="O3" t="s">
        <v>93</v>
      </c>
      <c r="P3">
        <v>3</v>
      </c>
    </row>
    <row r="4" spans="1:16" x14ac:dyDescent="0.25">
      <c r="A4" s="112">
        <v>3</v>
      </c>
      <c r="B4" s="116" t="s">
        <v>188</v>
      </c>
      <c r="C4" s="116" t="s">
        <v>96</v>
      </c>
      <c r="D4" s="117">
        <v>4</v>
      </c>
      <c r="E4" s="117">
        <v>2015</v>
      </c>
      <c r="F4" s="117">
        <v>85978</v>
      </c>
      <c r="J4">
        <v>85978</v>
      </c>
      <c r="K4" t="s">
        <v>94</v>
      </c>
      <c r="L4" t="s">
        <v>95</v>
      </c>
      <c r="M4">
        <v>2015</v>
      </c>
      <c r="N4" t="s">
        <v>92</v>
      </c>
      <c r="O4" t="s">
        <v>96</v>
      </c>
      <c r="P4">
        <v>4</v>
      </c>
    </row>
    <row r="5" spans="1:16" x14ac:dyDescent="0.25">
      <c r="A5" s="112">
        <v>4</v>
      </c>
      <c r="B5" s="116" t="s">
        <v>189</v>
      </c>
      <c r="C5" s="116" t="s">
        <v>100</v>
      </c>
      <c r="D5" s="117">
        <v>6</v>
      </c>
      <c r="E5" s="117">
        <v>2014</v>
      </c>
      <c r="F5" s="117">
        <v>82530</v>
      </c>
      <c r="J5">
        <v>82530</v>
      </c>
      <c r="K5" t="s">
        <v>97</v>
      </c>
      <c r="L5" t="s">
        <v>98</v>
      </c>
      <c r="M5">
        <v>2014</v>
      </c>
      <c r="N5" t="s">
        <v>99</v>
      </c>
      <c r="O5" t="s">
        <v>100</v>
      </c>
      <c r="P5">
        <v>6</v>
      </c>
    </row>
    <row r="6" spans="1:16" x14ac:dyDescent="0.25">
      <c r="A6" s="112">
        <v>5</v>
      </c>
      <c r="B6" s="116" t="s">
        <v>190</v>
      </c>
      <c r="C6" s="116" t="s">
        <v>103</v>
      </c>
      <c r="D6" s="117">
        <v>7</v>
      </c>
      <c r="E6" s="117">
        <v>2015</v>
      </c>
      <c r="F6" s="117">
        <v>84854</v>
      </c>
      <c r="J6">
        <v>84854</v>
      </c>
      <c r="K6" t="s">
        <v>101</v>
      </c>
      <c r="L6" t="s">
        <v>102</v>
      </c>
      <c r="M6">
        <v>2015</v>
      </c>
      <c r="N6" t="s">
        <v>99</v>
      </c>
      <c r="O6" t="s">
        <v>103</v>
      </c>
      <c r="P6">
        <v>7</v>
      </c>
    </row>
    <row r="7" spans="1:16" x14ac:dyDescent="0.25">
      <c r="A7" s="112">
        <v>6</v>
      </c>
      <c r="B7" s="116" t="s">
        <v>191</v>
      </c>
      <c r="C7" s="116" t="s">
        <v>107</v>
      </c>
      <c r="D7" s="117">
        <v>8</v>
      </c>
      <c r="E7" s="117">
        <v>2014</v>
      </c>
      <c r="F7" s="117">
        <v>87457</v>
      </c>
      <c r="J7">
        <v>87457</v>
      </c>
      <c r="K7" t="s">
        <v>104</v>
      </c>
      <c r="L7" t="s">
        <v>105</v>
      </c>
      <c r="M7">
        <v>2014</v>
      </c>
      <c r="N7" t="s">
        <v>106</v>
      </c>
      <c r="O7" t="s">
        <v>107</v>
      </c>
      <c r="P7">
        <v>8</v>
      </c>
    </row>
    <row r="8" spans="1:16" x14ac:dyDescent="0.25">
      <c r="A8" s="112">
        <v>7</v>
      </c>
      <c r="B8" s="116" t="s">
        <v>192</v>
      </c>
      <c r="C8" s="116" t="s">
        <v>110</v>
      </c>
      <c r="D8" s="117">
        <v>9</v>
      </c>
      <c r="E8" s="117">
        <v>2014</v>
      </c>
      <c r="F8" s="117">
        <v>81717</v>
      </c>
      <c r="J8">
        <v>81717</v>
      </c>
      <c r="K8" t="s">
        <v>108</v>
      </c>
      <c r="L8" t="s">
        <v>109</v>
      </c>
      <c r="M8">
        <v>2014</v>
      </c>
      <c r="N8" t="s">
        <v>99</v>
      </c>
      <c r="O8" t="s">
        <v>110</v>
      </c>
      <c r="P8">
        <v>9</v>
      </c>
    </row>
    <row r="9" spans="1:16" x14ac:dyDescent="0.25">
      <c r="A9" s="112">
        <v>8</v>
      </c>
      <c r="B9" s="116" t="s">
        <v>193</v>
      </c>
      <c r="C9" s="116" t="s">
        <v>89</v>
      </c>
      <c r="D9" s="117">
        <v>10</v>
      </c>
      <c r="E9" s="117">
        <v>2014</v>
      </c>
      <c r="F9" s="117">
        <v>81263</v>
      </c>
      <c r="J9">
        <v>81263</v>
      </c>
      <c r="K9" t="s">
        <v>111</v>
      </c>
      <c r="L9" t="s">
        <v>112</v>
      </c>
      <c r="M9">
        <v>2014</v>
      </c>
      <c r="N9" t="s">
        <v>88</v>
      </c>
      <c r="O9" t="s">
        <v>89</v>
      </c>
      <c r="P9">
        <v>10</v>
      </c>
    </row>
    <row r="10" spans="1:16" x14ac:dyDescent="0.25">
      <c r="A10" s="112">
        <v>9</v>
      </c>
      <c r="B10" s="116" t="s">
        <v>194</v>
      </c>
      <c r="C10" s="116" t="s">
        <v>115</v>
      </c>
      <c r="D10" s="117">
        <v>11</v>
      </c>
      <c r="E10" s="117">
        <v>2014</v>
      </c>
      <c r="F10" s="117">
        <v>83801</v>
      </c>
      <c r="J10">
        <v>83801</v>
      </c>
      <c r="K10" t="s">
        <v>113</v>
      </c>
      <c r="L10" t="s">
        <v>114</v>
      </c>
      <c r="M10">
        <v>2014</v>
      </c>
      <c r="N10" t="s">
        <v>99</v>
      </c>
      <c r="O10" t="s">
        <v>115</v>
      </c>
      <c r="P10">
        <v>11</v>
      </c>
    </row>
    <row r="11" spans="1:16" x14ac:dyDescent="0.25">
      <c r="A11" s="112">
        <v>10</v>
      </c>
      <c r="B11" s="116" t="s">
        <v>195</v>
      </c>
      <c r="C11" s="116" t="s">
        <v>93</v>
      </c>
      <c r="D11" s="117">
        <v>12</v>
      </c>
      <c r="E11" s="117">
        <v>2015</v>
      </c>
      <c r="F11" s="117">
        <v>85993</v>
      </c>
      <c r="J11">
        <v>85993</v>
      </c>
      <c r="K11" t="s">
        <v>116</v>
      </c>
      <c r="L11" t="s">
        <v>117</v>
      </c>
      <c r="M11">
        <v>2015</v>
      </c>
      <c r="N11" t="s">
        <v>92</v>
      </c>
      <c r="O11" t="s">
        <v>93</v>
      </c>
      <c r="P11">
        <v>12</v>
      </c>
    </row>
    <row r="12" spans="1:16" x14ac:dyDescent="0.25">
      <c r="A12" s="112">
        <v>11</v>
      </c>
      <c r="B12" s="116" t="s">
        <v>196</v>
      </c>
      <c r="C12" s="116" t="s">
        <v>121</v>
      </c>
      <c r="D12" s="117">
        <v>13</v>
      </c>
      <c r="E12" s="117">
        <v>2015</v>
      </c>
      <c r="F12" s="117">
        <v>87594</v>
      </c>
      <c r="J12">
        <v>87594</v>
      </c>
      <c r="K12" t="s">
        <v>118</v>
      </c>
      <c r="L12" t="s">
        <v>119</v>
      </c>
      <c r="M12">
        <v>2015</v>
      </c>
      <c r="N12" t="s">
        <v>120</v>
      </c>
      <c r="O12" t="s">
        <v>121</v>
      </c>
      <c r="P12">
        <v>13</v>
      </c>
    </row>
    <row r="13" spans="1:16" x14ac:dyDescent="0.25">
      <c r="A13" s="112">
        <v>12</v>
      </c>
      <c r="B13" s="116" t="s">
        <v>197</v>
      </c>
      <c r="C13" s="116" t="s">
        <v>100</v>
      </c>
      <c r="D13" s="117">
        <v>14</v>
      </c>
      <c r="E13" s="117">
        <v>2016</v>
      </c>
      <c r="F13" s="117">
        <v>84867</v>
      </c>
      <c r="J13">
        <v>84867</v>
      </c>
      <c r="K13" t="s">
        <v>122</v>
      </c>
      <c r="L13" t="s">
        <v>123</v>
      </c>
      <c r="M13">
        <v>2016</v>
      </c>
      <c r="N13" t="s">
        <v>99</v>
      </c>
      <c r="O13" t="s">
        <v>100</v>
      </c>
      <c r="P13">
        <v>14</v>
      </c>
    </row>
    <row r="14" spans="1:16" x14ac:dyDescent="0.25">
      <c r="A14" s="112">
        <v>13</v>
      </c>
      <c r="B14" s="116" t="s">
        <v>198</v>
      </c>
      <c r="C14" s="116" t="s">
        <v>93</v>
      </c>
      <c r="D14" s="117">
        <v>15</v>
      </c>
      <c r="E14" s="117">
        <v>2014</v>
      </c>
      <c r="F14" s="117">
        <v>82144</v>
      </c>
      <c r="J14">
        <v>82144</v>
      </c>
      <c r="K14" t="s">
        <v>124</v>
      </c>
      <c r="L14" t="s">
        <v>125</v>
      </c>
      <c r="M14">
        <v>2014</v>
      </c>
      <c r="N14" t="s">
        <v>92</v>
      </c>
      <c r="O14" t="s">
        <v>93</v>
      </c>
      <c r="P14">
        <v>15</v>
      </c>
    </row>
    <row r="15" spans="1:16" x14ac:dyDescent="0.25">
      <c r="A15" s="112">
        <v>14</v>
      </c>
      <c r="B15" s="116" t="s">
        <v>199</v>
      </c>
      <c r="C15" s="116" t="s">
        <v>100</v>
      </c>
      <c r="D15" s="117">
        <v>18</v>
      </c>
      <c r="E15" s="117">
        <v>2014</v>
      </c>
      <c r="F15" s="117">
        <v>81534</v>
      </c>
      <c r="J15">
        <v>81534</v>
      </c>
      <c r="K15" t="s">
        <v>126</v>
      </c>
      <c r="L15" t="s">
        <v>127</v>
      </c>
      <c r="M15">
        <v>2014</v>
      </c>
      <c r="N15" t="s">
        <v>99</v>
      </c>
      <c r="O15" t="s">
        <v>100</v>
      </c>
      <c r="P15">
        <v>18</v>
      </c>
    </row>
    <row r="16" spans="1:16" x14ac:dyDescent="0.25">
      <c r="A16" s="112">
        <v>15</v>
      </c>
      <c r="B16" s="116" t="s">
        <v>200</v>
      </c>
      <c r="C16" s="116" t="s">
        <v>129</v>
      </c>
      <c r="D16" s="117">
        <v>19</v>
      </c>
      <c r="E16" s="117">
        <v>2014</v>
      </c>
      <c r="F16" s="117">
        <v>89589</v>
      </c>
      <c r="J16">
        <v>89589</v>
      </c>
      <c r="K16" t="s">
        <v>128</v>
      </c>
      <c r="L16" t="s">
        <v>91</v>
      </c>
      <c r="M16">
        <v>2014</v>
      </c>
      <c r="N16" t="s">
        <v>106</v>
      </c>
      <c r="O16" t="s">
        <v>129</v>
      </c>
      <c r="P16">
        <v>19</v>
      </c>
    </row>
    <row r="17" spans="1:16" x14ac:dyDescent="0.25">
      <c r="A17" s="112">
        <v>16</v>
      </c>
      <c r="B17" s="116" t="s">
        <v>201</v>
      </c>
      <c r="C17" s="116" t="s">
        <v>100</v>
      </c>
      <c r="D17" s="117">
        <v>20</v>
      </c>
      <c r="E17" s="117">
        <v>2016</v>
      </c>
      <c r="F17" s="117">
        <v>84307</v>
      </c>
      <c r="J17">
        <v>84307</v>
      </c>
      <c r="K17" t="s">
        <v>130</v>
      </c>
      <c r="L17" t="s">
        <v>131</v>
      </c>
      <c r="M17">
        <v>2016</v>
      </c>
      <c r="N17" t="s">
        <v>99</v>
      </c>
      <c r="O17" t="s">
        <v>100</v>
      </c>
      <c r="P17">
        <v>20</v>
      </c>
    </row>
    <row r="18" spans="1:16" x14ac:dyDescent="0.25">
      <c r="A18" s="112">
        <v>17</v>
      </c>
      <c r="B18" s="116" t="s">
        <v>202</v>
      </c>
      <c r="C18" s="116" t="s">
        <v>136</v>
      </c>
      <c r="D18" s="117">
        <v>22</v>
      </c>
      <c r="E18" s="117">
        <v>2014</v>
      </c>
      <c r="F18" s="117">
        <v>84586</v>
      </c>
      <c r="J18">
        <v>82688</v>
      </c>
      <c r="K18" t="s">
        <v>132</v>
      </c>
      <c r="L18" t="s">
        <v>133</v>
      </c>
      <c r="M18">
        <v>2016</v>
      </c>
      <c r="N18" t="s">
        <v>88</v>
      </c>
      <c r="O18" t="s">
        <v>89</v>
      </c>
      <c r="P18">
        <v>21</v>
      </c>
    </row>
    <row r="19" spans="1:16" x14ac:dyDescent="0.25">
      <c r="A19" s="112">
        <v>18</v>
      </c>
      <c r="B19" s="116" t="s">
        <v>203</v>
      </c>
      <c r="C19" s="116" t="s">
        <v>93</v>
      </c>
      <c r="D19" s="117">
        <v>22</v>
      </c>
      <c r="E19" s="117">
        <v>2015</v>
      </c>
      <c r="F19" s="117">
        <v>81938</v>
      </c>
      <c r="J19">
        <v>84586</v>
      </c>
      <c r="K19" t="s">
        <v>117</v>
      </c>
      <c r="L19" t="s">
        <v>134</v>
      </c>
      <c r="M19">
        <v>2014</v>
      </c>
      <c r="N19" t="s">
        <v>135</v>
      </c>
      <c r="O19" t="s">
        <v>136</v>
      </c>
      <c r="P19">
        <v>22</v>
      </c>
    </row>
    <row r="20" spans="1:16" x14ac:dyDescent="0.25">
      <c r="A20" s="112">
        <v>19</v>
      </c>
      <c r="B20" s="116" t="s">
        <v>204</v>
      </c>
      <c r="C20" s="116" t="s">
        <v>145</v>
      </c>
      <c r="D20" s="117">
        <v>25.5</v>
      </c>
      <c r="E20" s="117">
        <v>2016</v>
      </c>
      <c r="F20" s="117">
        <v>85230</v>
      </c>
      <c r="J20">
        <v>81938</v>
      </c>
      <c r="K20" t="s">
        <v>137</v>
      </c>
      <c r="L20" t="s">
        <v>138</v>
      </c>
      <c r="M20">
        <v>2015</v>
      </c>
      <c r="N20" t="s">
        <v>92</v>
      </c>
      <c r="O20" t="s">
        <v>93</v>
      </c>
      <c r="P20">
        <v>22</v>
      </c>
    </row>
    <row r="21" spans="1:16" x14ac:dyDescent="0.25">
      <c r="A21" s="112">
        <v>20</v>
      </c>
      <c r="B21" s="116" t="s">
        <v>205</v>
      </c>
      <c r="C21" s="116" t="s">
        <v>110</v>
      </c>
      <c r="D21" s="117">
        <v>26</v>
      </c>
      <c r="E21" s="117">
        <v>2017</v>
      </c>
      <c r="F21" s="117">
        <v>84098</v>
      </c>
      <c r="J21">
        <v>85384</v>
      </c>
      <c r="K21" t="s">
        <v>139</v>
      </c>
      <c r="L21" t="s">
        <v>140</v>
      </c>
      <c r="M21">
        <v>2014</v>
      </c>
      <c r="N21" t="s">
        <v>120</v>
      </c>
      <c r="O21" t="s">
        <v>141</v>
      </c>
      <c r="P21">
        <v>25</v>
      </c>
    </row>
    <row r="22" spans="1:16" x14ac:dyDescent="0.25">
      <c r="A22" s="112">
        <v>21</v>
      </c>
      <c r="B22" s="116" t="s">
        <v>206</v>
      </c>
      <c r="C22" s="116" t="s">
        <v>107</v>
      </c>
      <c r="D22" s="117">
        <v>28</v>
      </c>
      <c r="E22" s="117">
        <v>2016</v>
      </c>
      <c r="F22" s="117">
        <v>86928</v>
      </c>
      <c r="J22">
        <v>85230</v>
      </c>
      <c r="K22" t="s">
        <v>142</v>
      </c>
      <c r="L22" t="s">
        <v>143</v>
      </c>
      <c r="M22">
        <v>2016</v>
      </c>
      <c r="N22" t="s">
        <v>144</v>
      </c>
      <c r="O22" t="s">
        <v>145</v>
      </c>
      <c r="P22">
        <v>25.5</v>
      </c>
    </row>
    <row r="23" spans="1:16" x14ac:dyDescent="0.25">
      <c r="A23" s="112">
        <v>22</v>
      </c>
      <c r="B23" s="116" t="s">
        <v>207</v>
      </c>
      <c r="C23" s="116" t="s">
        <v>121</v>
      </c>
      <c r="D23" s="117">
        <v>29</v>
      </c>
      <c r="E23" s="117">
        <v>2014</v>
      </c>
      <c r="F23" s="117">
        <v>89298</v>
      </c>
      <c r="J23">
        <v>84098</v>
      </c>
      <c r="K23" t="s">
        <v>146</v>
      </c>
      <c r="L23" t="s">
        <v>147</v>
      </c>
      <c r="M23">
        <v>2017</v>
      </c>
      <c r="N23" t="s">
        <v>99</v>
      </c>
      <c r="O23" t="s">
        <v>110</v>
      </c>
      <c r="P23">
        <v>26</v>
      </c>
    </row>
    <row r="24" spans="1:16" x14ac:dyDescent="0.25">
      <c r="A24" s="112">
        <v>23</v>
      </c>
      <c r="B24" s="116" t="s">
        <v>208</v>
      </c>
      <c r="C24" s="116" t="s">
        <v>154</v>
      </c>
      <c r="D24" s="117">
        <v>30</v>
      </c>
      <c r="E24" s="117">
        <v>2014</v>
      </c>
      <c r="F24" s="117">
        <v>82804</v>
      </c>
      <c r="J24">
        <v>86928</v>
      </c>
      <c r="K24" t="s">
        <v>148</v>
      </c>
      <c r="L24" t="s">
        <v>149</v>
      </c>
      <c r="M24">
        <v>2016</v>
      </c>
      <c r="N24" t="s">
        <v>106</v>
      </c>
      <c r="O24" t="s">
        <v>107</v>
      </c>
      <c r="P24">
        <v>28</v>
      </c>
    </row>
    <row r="25" spans="1:16" x14ac:dyDescent="0.25">
      <c r="A25" s="112">
        <v>24</v>
      </c>
      <c r="B25" s="116" t="s">
        <v>209</v>
      </c>
      <c r="C25" s="116" t="s">
        <v>93</v>
      </c>
      <c r="D25" s="117">
        <v>32</v>
      </c>
      <c r="E25" s="117">
        <v>2015</v>
      </c>
      <c r="F25" s="117">
        <v>86843</v>
      </c>
      <c r="J25">
        <v>89298</v>
      </c>
      <c r="K25" t="s">
        <v>150</v>
      </c>
      <c r="L25" t="s">
        <v>151</v>
      </c>
      <c r="M25">
        <v>2014</v>
      </c>
      <c r="N25" t="s">
        <v>120</v>
      </c>
      <c r="O25" t="s">
        <v>121</v>
      </c>
      <c r="P25">
        <v>29</v>
      </c>
    </row>
    <row r="26" spans="1:16" x14ac:dyDescent="0.25">
      <c r="A26" s="112">
        <v>25</v>
      </c>
      <c r="B26" s="116"/>
      <c r="C26" s="116"/>
      <c r="D26" s="117"/>
      <c r="E26" s="117"/>
      <c r="F26" s="117"/>
      <c r="J26">
        <v>82804</v>
      </c>
      <c r="K26" t="s">
        <v>152</v>
      </c>
      <c r="L26" t="s">
        <v>153</v>
      </c>
      <c r="M26">
        <v>2014</v>
      </c>
      <c r="N26" t="s">
        <v>88</v>
      </c>
      <c r="O26" t="s">
        <v>154</v>
      </c>
      <c r="P26">
        <v>30</v>
      </c>
    </row>
    <row r="27" spans="1:16" x14ac:dyDescent="0.25">
      <c r="A27" s="112">
        <v>26</v>
      </c>
      <c r="B27" s="116"/>
      <c r="C27" s="116"/>
      <c r="D27" s="117"/>
      <c r="E27" s="117"/>
      <c r="F27" s="117"/>
      <c r="J27">
        <v>85381</v>
      </c>
      <c r="K27" t="s">
        <v>155</v>
      </c>
      <c r="L27" t="s">
        <v>156</v>
      </c>
      <c r="M27">
        <v>2015</v>
      </c>
      <c r="N27" t="s">
        <v>120</v>
      </c>
      <c r="O27" t="s">
        <v>141</v>
      </c>
      <c r="P27">
        <v>31</v>
      </c>
    </row>
    <row r="28" spans="1:16" x14ac:dyDescent="0.25">
      <c r="A28" s="112">
        <v>27</v>
      </c>
      <c r="B28" s="116"/>
      <c r="C28" s="116"/>
      <c r="D28" s="117"/>
      <c r="E28" s="117"/>
      <c r="F28" s="117"/>
      <c r="J28">
        <v>86843</v>
      </c>
      <c r="K28" t="s">
        <v>157</v>
      </c>
      <c r="L28" t="s">
        <v>90</v>
      </c>
      <c r="M28">
        <v>2015</v>
      </c>
      <c r="N28" t="s">
        <v>92</v>
      </c>
      <c r="O28" t="s">
        <v>93</v>
      </c>
      <c r="P28">
        <v>32</v>
      </c>
    </row>
    <row r="29" spans="1:16" x14ac:dyDescent="0.25">
      <c r="A29" s="112">
        <v>28</v>
      </c>
      <c r="B29" s="116"/>
      <c r="C29" s="116"/>
      <c r="D29" s="117"/>
      <c r="E29" s="117"/>
      <c r="F29" s="117"/>
      <c r="J29">
        <v>84860</v>
      </c>
      <c r="K29" t="s">
        <v>158</v>
      </c>
      <c r="L29" t="s">
        <v>159</v>
      </c>
      <c r="M29">
        <v>2015</v>
      </c>
      <c r="N29" t="s">
        <v>88</v>
      </c>
      <c r="O29" t="s">
        <v>89</v>
      </c>
      <c r="P29">
        <v>33</v>
      </c>
    </row>
    <row r="30" spans="1:16" x14ac:dyDescent="0.25">
      <c r="A30" s="112">
        <v>29</v>
      </c>
      <c r="B30" s="116"/>
      <c r="C30" s="116"/>
      <c r="D30" s="117"/>
      <c r="E30" s="117"/>
      <c r="F30" s="117"/>
      <c r="J30">
        <v>85692</v>
      </c>
      <c r="K30" t="s">
        <v>160</v>
      </c>
      <c r="L30" t="s">
        <v>161</v>
      </c>
      <c r="M30">
        <v>2015</v>
      </c>
      <c r="N30" t="s">
        <v>106</v>
      </c>
      <c r="O30" t="s">
        <v>107</v>
      </c>
      <c r="P30">
        <v>34</v>
      </c>
    </row>
    <row r="31" spans="1:16" x14ac:dyDescent="0.25">
      <c r="A31" s="112">
        <v>30</v>
      </c>
      <c r="B31" s="116"/>
      <c r="C31" s="116"/>
      <c r="D31" s="117"/>
      <c r="E31" s="117"/>
      <c r="F31" s="117"/>
      <c r="J31">
        <v>81696</v>
      </c>
      <c r="K31" t="s">
        <v>90</v>
      </c>
      <c r="L31" t="s">
        <v>162</v>
      </c>
      <c r="M31">
        <v>2018</v>
      </c>
      <c r="N31" t="s">
        <v>92</v>
      </c>
      <c r="O31" t="s">
        <v>93</v>
      </c>
      <c r="P31">
        <v>35</v>
      </c>
    </row>
    <row r="32" spans="1:16" x14ac:dyDescent="0.25">
      <c r="A32" s="112">
        <v>31</v>
      </c>
      <c r="B32" s="116" t="s">
        <v>210</v>
      </c>
      <c r="C32" s="116" t="s">
        <v>89</v>
      </c>
      <c r="D32" s="117">
        <v>33</v>
      </c>
      <c r="E32" s="117">
        <v>2015</v>
      </c>
      <c r="F32" s="117">
        <v>84860</v>
      </c>
      <c r="J32">
        <v>80735</v>
      </c>
      <c r="K32" t="s">
        <v>163</v>
      </c>
      <c r="L32" t="s">
        <v>164</v>
      </c>
      <c r="M32">
        <v>2014</v>
      </c>
      <c r="N32" t="s">
        <v>165</v>
      </c>
      <c r="O32" t="s">
        <v>166</v>
      </c>
      <c r="P32">
        <v>40</v>
      </c>
    </row>
    <row r="33" spans="1:16" x14ac:dyDescent="0.25">
      <c r="A33" s="112">
        <v>32</v>
      </c>
      <c r="B33" s="116" t="s">
        <v>211</v>
      </c>
      <c r="C33" s="116" t="s">
        <v>107</v>
      </c>
      <c r="D33" s="117">
        <v>34</v>
      </c>
      <c r="E33" s="117">
        <v>2015</v>
      </c>
      <c r="F33" s="117">
        <v>85692</v>
      </c>
      <c r="J33">
        <v>87888</v>
      </c>
      <c r="K33" t="s">
        <v>167</v>
      </c>
      <c r="L33" t="s">
        <v>168</v>
      </c>
      <c r="M33">
        <v>2017</v>
      </c>
      <c r="N33" t="s">
        <v>99</v>
      </c>
      <c r="O33" t="s">
        <v>103</v>
      </c>
      <c r="P33">
        <v>43</v>
      </c>
    </row>
    <row r="34" spans="1:16" x14ac:dyDescent="0.25">
      <c r="A34" s="112">
        <v>33</v>
      </c>
      <c r="B34" s="116" t="s">
        <v>212</v>
      </c>
      <c r="C34" s="116" t="s">
        <v>93</v>
      </c>
      <c r="D34" s="117">
        <v>35</v>
      </c>
      <c r="E34" s="117">
        <v>2018</v>
      </c>
      <c r="F34" s="117">
        <v>81696</v>
      </c>
      <c r="J34">
        <v>84266</v>
      </c>
      <c r="K34" t="s">
        <v>169</v>
      </c>
      <c r="L34" t="s">
        <v>170</v>
      </c>
      <c r="M34">
        <v>2014</v>
      </c>
      <c r="N34" t="s">
        <v>99</v>
      </c>
      <c r="O34" t="s">
        <v>171</v>
      </c>
      <c r="P34">
        <v>44</v>
      </c>
    </row>
    <row r="35" spans="1:16" x14ac:dyDescent="0.25">
      <c r="A35" s="112">
        <v>34</v>
      </c>
      <c r="B35" s="116" t="s">
        <v>213</v>
      </c>
      <c r="C35" s="116" t="s">
        <v>103</v>
      </c>
      <c r="D35" s="117">
        <v>43</v>
      </c>
      <c r="E35" s="117">
        <v>2017</v>
      </c>
      <c r="F35" s="117">
        <v>87888</v>
      </c>
      <c r="J35">
        <v>84763</v>
      </c>
      <c r="K35" t="s">
        <v>172</v>
      </c>
      <c r="L35" t="s">
        <v>173</v>
      </c>
      <c r="M35">
        <v>2016</v>
      </c>
      <c r="N35" t="s">
        <v>92</v>
      </c>
      <c r="O35" t="s">
        <v>96</v>
      </c>
      <c r="P35">
        <v>47</v>
      </c>
    </row>
    <row r="36" spans="1:16" x14ac:dyDescent="0.25">
      <c r="A36" s="112">
        <v>35</v>
      </c>
      <c r="B36" s="116" t="s">
        <v>214</v>
      </c>
      <c r="C36" s="116" t="s">
        <v>171</v>
      </c>
      <c r="D36" s="117">
        <v>44</v>
      </c>
      <c r="E36" s="117">
        <v>2014</v>
      </c>
      <c r="F36" s="117">
        <v>84266</v>
      </c>
      <c r="J36">
        <v>81756</v>
      </c>
      <c r="K36" t="s">
        <v>174</v>
      </c>
      <c r="L36" t="s">
        <v>175</v>
      </c>
      <c r="M36">
        <v>2014</v>
      </c>
      <c r="N36" t="s">
        <v>88</v>
      </c>
      <c r="O36" t="s">
        <v>89</v>
      </c>
      <c r="P36">
        <v>50</v>
      </c>
    </row>
    <row r="37" spans="1:16" x14ac:dyDescent="0.25">
      <c r="A37" s="112">
        <v>36</v>
      </c>
      <c r="B37" s="116" t="s">
        <v>215</v>
      </c>
      <c r="C37" s="116" t="s">
        <v>96</v>
      </c>
      <c r="D37" s="117">
        <v>47</v>
      </c>
      <c r="E37" s="117">
        <v>2016</v>
      </c>
      <c r="F37" s="117">
        <v>84763</v>
      </c>
      <c r="J37">
        <v>84578</v>
      </c>
      <c r="K37" t="s">
        <v>176</v>
      </c>
      <c r="L37" t="s">
        <v>114</v>
      </c>
      <c r="M37">
        <v>2017</v>
      </c>
      <c r="N37" t="s">
        <v>135</v>
      </c>
      <c r="O37" t="s">
        <v>136</v>
      </c>
      <c r="P37">
        <v>51</v>
      </c>
    </row>
    <row r="38" spans="1:16" x14ac:dyDescent="0.25">
      <c r="A38" s="112">
        <v>37</v>
      </c>
      <c r="B38" s="116" t="s">
        <v>216</v>
      </c>
      <c r="C38" s="116" t="s">
        <v>89</v>
      </c>
      <c r="D38" s="117">
        <v>50</v>
      </c>
      <c r="E38" s="117">
        <v>2014</v>
      </c>
      <c r="F38" s="117">
        <v>81756</v>
      </c>
      <c r="J38">
        <v>85851</v>
      </c>
      <c r="K38" t="s">
        <v>177</v>
      </c>
      <c r="L38" t="s">
        <v>109</v>
      </c>
      <c r="M38">
        <v>2015</v>
      </c>
      <c r="N38" t="s">
        <v>135</v>
      </c>
      <c r="O38" t="s">
        <v>136</v>
      </c>
      <c r="P38">
        <v>52</v>
      </c>
    </row>
    <row r="39" spans="1:16" x14ac:dyDescent="0.25">
      <c r="A39" s="112">
        <v>38</v>
      </c>
      <c r="B39" s="116" t="s">
        <v>217</v>
      </c>
      <c r="C39" s="116" t="s">
        <v>136</v>
      </c>
      <c r="D39" s="117">
        <v>51</v>
      </c>
      <c r="E39" s="117">
        <v>2017</v>
      </c>
      <c r="F39" s="117">
        <v>84578</v>
      </c>
      <c r="J39">
        <v>89517</v>
      </c>
      <c r="K39" t="s">
        <v>178</v>
      </c>
      <c r="L39" t="s">
        <v>179</v>
      </c>
      <c r="M39">
        <v>2014</v>
      </c>
      <c r="N39" t="s">
        <v>92</v>
      </c>
      <c r="O39" t="s">
        <v>96</v>
      </c>
      <c r="P39">
        <v>58</v>
      </c>
    </row>
    <row r="40" spans="1:16" x14ac:dyDescent="0.25">
      <c r="A40" s="112">
        <v>39</v>
      </c>
      <c r="B40" s="116" t="s">
        <v>218</v>
      </c>
      <c r="C40" s="116" t="s">
        <v>136</v>
      </c>
      <c r="D40" s="117">
        <v>52</v>
      </c>
      <c r="E40" s="117">
        <v>2015</v>
      </c>
      <c r="F40" s="117">
        <v>85851</v>
      </c>
      <c r="J40">
        <v>82956</v>
      </c>
      <c r="K40" t="s">
        <v>180</v>
      </c>
      <c r="L40" t="s">
        <v>181</v>
      </c>
      <c r="M40">
        <v>2015</v>
      </c>
      <c r="N40" t="s">
        <v>165</v>
      </c>
      <c r="O40" t="s">
        <v>182</v>
      </c>
      <c r="P40">
        <v>64</v>
      </c>
    </row>
    <row r="41" spans="1:16" x14ac:dyDescent="0.25">
      <c r="A41" s="112">
        <v>40</v>
      </c>
      <c r="B41" s="116" t="s">
        <v>219</v>
      </c>
      <c r="C41" s="116" t="s">
        <v>96</v>
      </c>
      <c r="D41" s="117">
        <v>58</v>
      </c>
      <c r="E41" s="117">
        <v>2014</v>
      </c>
      <c r="F41" s="117">
        <v>89517</v>
      </c>
      <c r="J41">
        <v>86992</v>
      </c>
      <c r="K41" t="s">
        <v>183</v>
      </c>
      <c r="L41" t="s">
        <v>184</v>
      </c>
      <c r="M41">
        <v>2014</v>
      </c>
      <c r="N41" t="s">
        <v>92</v>
      </c>
      <c r="O41" t="s">
        <v>96</v>
      </c>
      <c r="P41">
        <v>64</v>
      </c>
    </row>
    <row r="42" spans="1:16" x14ac:dyDescent="0.25">
      <c r="A42" s="112">
        <v>41</v>
      </c>
      <c r="B42" s="116" t="s">
        <v>220</v>
      </c>
      <c r="C42" s="116" t="s">
        <v>182</v>
      </c>
      <c r="D42" s="117">
        <v>64</v>
      </c>
      <c r="E42" s="117">
        <v>2015</v>
      </c>
      <c r="F42" s="117">
        <v>82956</v>
      </c>
      <c r="J42">
        <v>84103</v>
      </c>
      <c r="K42" t="s">
        <v>185</v>
      </c>
      <c r="L42" t="s">
        <v>95</v>
      </c>
      <c r="M42">
        <v>2016</v>
      </c>
      <c r="N42" t="s">
        <v>99</v>
      </c>
      <c r="O42" t="s">
        <v>171</v>
      </c>
      <c r="P42">
        <v>64</v>
      </c>
    </row>
    <row r="43" spans="1:16" x14ac:dyDescent="0.25">
      <c r="A43" s="112">
        <v>42</v>
      </c>
      <c r="B43" s="116" t="s">
        <v>221</v>
      </c>
      <c r="C43" s="116" t="s">
        <v>171</v>
      </c>
      <c r="D43" s="117">
        <v>64</v>
      </c>
      <c r="E43" s="117">
        <v>2016</v>
      </c>
      <c r="F43" s="117">
        <v>84103</v>
      </c>
    </row>
    <row r="44" spans="1:16" x14ac:dyDescent="0.25">
      <c r="A44" s="112">
        <v>43</v>
      </c>
      <c r="B44" s="116" t="s">
        <v>222</v>
      </c>
      <c r="C44" s="116" t="s">
        <v>110</v>
      </c>
      <c r="D44" s="117"/>
      <c r="E44" s="117" t="s">
        <v>225</v>
      </c>
      <c r="F44" s="117"/>
    </row>
    <row r="45" spans="1:16" x14ac:dyDescent="0.25">
      <c r="A45" s="112">
        <v>44</v>
      </c>
      <c r="B45" s="116" t="s">
        <v>223</v>
      </c>
      <c r="C45" s="116" t="s">
        <v>100</v>
      </c>
      <c r="D45" s="117"/>
      <c r="E45" s="117" t="s">
        <v>224</v>
      </c>
      <c r="F45" s="117"/>
    </row>
    <row r="46" spans="1:16" x14ac:dyDescent="0.25">
      <c r="A46" s="112">
        <v>45</v>
      </c>
      <c r="B46" s="116" t="s">
        <v>226</v>
      </c>
      <c r="C46" s="116" t="s">
        <v>227</v>
      </c>
      <c r="D46" s="117"/>
      <c r="E46" s="117" t="s">
        <v>228</v>
      </c>
      <c r="F46" s="117"/>
    </row>
    <row r="47" spans="1:16" x14ac:dyDescent="0.25">
      <c r="A47" s="112">
        <v>46</v>
      </c>
      <c r="B47" s="116"/>
      <c r="C47" s="116"/>
      <c r="D47" s="117"/>
      <c r="E47" s="117"/>
      <c r="F47" s="117"/>
    </row>
    <row r="48" spans="1:16" x14ac:dyDescent="0.25">
      <c r="A48" s="112">
        <v>47</v>
      </c>
      <c r="B48" s="116"/>
      <c r="C48" s="116"/>
      <c r="D48" s="117"/>
      <c r="E48" s="117"/>
      <c r="F48" s="117"/>
    </row>
    <row r="49" spans="1:6" x14ac:dyDescent="0.25">
      <c r="A49" s="112">
        <v>48</v>
      </c>
      <c r="B49" s="116"/>
      <c r="C49" s="116"/>
      <c r="D49" s="117"/>
      <c r="E49" s="117"/>
      <c r="F49" s="117"/>
    </row>
    <row r="50" spans="1:6" x14ac:dyDescent="0.25">
      <c r="A50" s="112">
        <v>49</v>
      </c>
      <c r="B50" s="116"/>
      <c r="C50" s="116"/>
      <c r="D50" s="117"/>
      <c r="E50" s="117"/>
      <c r="F50" s="117"/>
    </row>
    <row r="51" spans="1:6" x14ac:dyDescent="0.25">
      <c r="A51" s="112">
        <v>50</v>
      </c>
      <c r="B51" s="116"/>
      <c r="C51" s="116"/>
      <c r="D51" s="117"/>
      <c r="E51" s="117"/>
      <c r="F51" s="117"/>
    </row>
    <row r="52" spans="1:6" x14ac:dyDescent="0.25">
      <c r="A52" s="112">
        <v>51</v>
      </c>
      <c r="B52" s="116"/>
      <c r="C52" s="116"/>
      <c r="D52" s="117"/>
      <c r="E52" s="117"/>
      <c r="F52" s="117"/>
    </row>
    <row r="53" spans="1:6" x14ac:dyDescent="0.25">
      <c r="A53" s="112">
        <v>52</v>
      </c>
      <c r="B53" s="116"/>
      <c r="C53" s="116"/>
      <c r="D53" s="117"/>
      <c r="E53" s="117"/>
      <c r="F53" s="117"/>
    </row>
    <row r="54" spans="1:6" x14ac:dyDescent="0.25">
      <c r="A54" s="112">
        <v>53</v>
      </c>
      <c r="B54" s="116"/>
      <c r="C54" s="116"/>
      <c r="D54" s="117"/>
      <c r="E54" s="117"/>
      <c r="F54" s="117"/>
    </row>
    <row r="55" spans="1:6" x14ac:dyDescent="0.25">
      <c r="A55" s="112">
        <v>54</v>
      </c>
      <c r="B55" s="116"/>
      <c r="C55" s="116"/>
      <c r="D55" s="117"/>
      <c r="E55" s="117"/>
      <c r="F55" s="117"/>
    </row>
    <row r="56" spans="1:6" x14ac:dyDescent="0.25">
      <c r="A56" s="112">
        <v>55</v>
      </c>
      <c r="B56" s="116"/>
      <c r="C56" s="116"/>
      <c r="D56" s="117"/>
      <c r="E56" s="117"/>
      <c r="F56" s="117"/>
    </row>
    <row r="57" spans="1:6" x14ac:dyDescent="0.25">
      <c r="A57" s="112">
        <v>56</v>
      </c>
      <c r="B57" s="116"/>
      <c r="C57" s="116"/>
      <c r="D57" s="117"/>
      <c r="E57" s="117"/>
      <c r="F57" s="117"/>
    </row>
    <row r="58" spans="1:6" x14ac:dyDescent="0.25">
      <c r="A58" s="112">
        <v>57</v>
      </c>
      <c r="B58" s="116"/>
      <c r="C58" s="116"/>
      <c r="D58" s="117"/>
      <c r="E58" s="117"/>
      <c r="F58" s="117"/>
    </row>
    <row r="59" spans="1:6" x14ac:dyDescent="0.25">
      <c r="A59" s="112">
        <v>58</v>
      </c>
      <c r="B59" s="116"/>
      <c r="C59" s="116"/>
      <c r="D59" s="117"/>
      <c r="E59" s="117"/>
      <c r="F59" s="117"/>
    </row>
    <row r="60" spans="1:6" x14ac:dyDescent="0.25">
      <c r="A60" s="112">
        <v>59</v>
      </c>
      <c r="B60" s="116"/>
      <c r="C60" s="116"/>
      <c r="D60" s="117"/>
      <c r="E60" s="117"/>
      <c r="F60" s="117"/>
    </row>
    <row r="61" spans="1:6" x14ac:dyDescent="0.25">
      <c r="A61" s="112">
        <v>60</v>
      </c>
      <c r="B61" s="116"/>
      <c r="C61" s="116"/>
      <c r="D61" s="117"/>
      <c r="E61" s="117"/>
      <c r="F61" s="117"/>
    </row>
    <row r="62" spans="1:6" x14ac:dyDescent="0.25">
      <c r="A62" s="112">
        <v>61</v>
      </c>
      <c r="B62" s="116"/>
      <c r="C62" s="116"/>
      <c r="D62" s="117"/>
      <c r="E62" s="117"/>
      <c r="F62" s="117"/>
    </row>
    <row r="63" spans="1:6" x14ac:dyDescent="0.25">
      <c r="A63" s="112">
        <v>62</v>
      </c>
      <c r="B63" s="116"/>
      <c r="C63" s="116"/>
      <c r="D63" s="117"/>
      <c r="E63" s="117"/>
      <c r="F63" s="117"/>
    </row>
    <row r="64" spans="1:6" x14ac:dyDescent="0.25">
      <c r="A64" s="112">
        <v>63</v>
      </c>
      <c r="B64" s="116"/>
      <c r="C64" s="116"/>
      <c r="D64" s="117"/>
      <c r="E64" s="117"/>
      <c r="F64" s="117"/>
    </row>
    <row r="65" spans="1:6" x14ac:dyDescent="0.25">
      <c r="A65" s="112">
        <v>64</v>
      </c>
      <c r="B65" s="116"/>
      <c r="C65" s="116"/>
      <c r="D65" s="117"/>
      <c r="E65" s="117"/>
      <c r="F65" s="117"/>
    </row>
    <row r="66" spans="1:6" x14ac:dyDescent="0.25">
      <c r="A66" s="112">
        <v>65</v>
      </c>
      <c r="B66" s="116"/>
      <c r="C66" s="116"/>
      <c r="D66" s="117"/>
      <c r="E66" s="117"/>
      <c r="F66" s="117"/>
    </row>
    <row r="67" spans="1:6" x14ac:dyDescent="0.25">
      <c r="A67" s="112">
        <v>66</v>
      </c>
      <c r="B67" s="116"/>
      <c r="C67" s="116"/>
      <c r="D67" s="117"/>
      <c r="E67" s="117"/>
      <c r="F67" s="117"/>
    </row>
    <row r="68" spans="1:6" x14ac:dyDescent="0.25">
      <c r="A68" s="112">
        <v>67</v>
      </c>
      <c r="B68" s="116"/>
      <c r="C68" s="116"/>
      <c r="D68" s="117"/>
      <c r="E68" s="117"/>
      <c r="F68" s="117"/>
    </row>
    <row r="69" spans="1:6" x14ac:dyDescent="0.25">
      <c r="A69" s="112">
        <v>68</v>
      </c>
      <c r="B69" s="116"/>
      <c r="C69" s="116"/>
      <c r="D69" s="117"/>
      <c r="E69" s="117"/>
      <c r="F69" s="117"/>
    </row>
    <row r="70" spans="1:6" x14ac:dyDescent="0.25">
      <c r="A70" s="112">
        <v>69</v>
      </c>
      <c r="B70" s="116"/>
      <c r="C70" s="116"/>
      <c r="D70" s="117"/>
      <c r="E70" s="117"/>
      <c r="F70" s="117"/>
    </row>
    <row r="71" spans="1:6" x14ac:dyDescent="0.25">
      <c r="A71" s="112">
        <v>70</v>
      </c>
      <c r="B71" s="116"/>
      <c r="C71" s="116"/>
      <c r="D71" s="117"/>
      <c r="E71" s="117"/>
      <c r="F71" s="117"/>
    </row>
    <row r="72" spans="1:6" x14ac:dyDescent="0.25">
      <c r="A72" s="112">
        <v>71</v>
      </c>
      <c r="B72" s="116"/>
      <c r="C72" s="116"/>
      <c r="D72" s="117"/>
      <c r="E72" s="117"/>
      <c r="F72" s="117"/>
    </row>
    <row r="73" spans="1:6" x14ac:dyDescent="0.25">
      <c r="A73" s="112">
        <v>72</v>
      </c>
      <c r="B73" s="116"/>
      <c r="C73" s="116"/>
      <c r="D73" s="117"/>
      <c r="E73" s="117"/>
      <c r="F73" s="117"/>
    </row>
    <row r="74" spans="1:6" x14ac:dyDescent="0.25">
      <c r="A74" s="112">
        <v>73</v>
      </c>
      <c r="B74" s="116"/>
      <c r="C74" s="116"/>
      <c r="D74" s="117"/>
      <c r="E74" s="117"/>
      <c r="F74" s="117"/>
    </row>
    <row r="75" spans="1:6" x14ac:dyDescent="0.25">
      <c r="A75" s="112">
        <v>74</v>
      </c>
      <c r="B75" s="116"/>
      <c r="C75" s="116"/>
      <c r="D75" s="117"/>
      <c r="E75" s="117"/>
      <c r="F75" s="117"/>
    </row>
    <row r="76" spans="1:6" x14ac:dyDescent="0.25">
      <c r="A76" s="112">
        <v>75</v>
      </c>
      <c r="B76" s="116"/>
      <c r="C76" s="116"/>
      <c r="D76" s="117"/>
      <c r="E76" s="117"/>
      <c r="F76" s="117"/>
    </row>
    <row r="77" spans="1:6" x14ac:dyDescent="0.25">
      <c r="A77" s="112">
        <v>76</v>
      </c>
      <c r="B77" s="116"/>
      <c r="C77" s="116"/>
      <c r="D77" s="117"/>
      <c r="E77" s="117"/>
      <c r="F77" s="117"/>
    </row>
    <row r="78" spans="1:6" x14ac:dyDescent="0.25">
      <c r="A78" s="112">
        <v>77</v>
      </c>
      <c r="B78" s="116"/>
      <c r="C78" s="116"/>
      <c r="D78" s="117"/>
      <c r="E78" s="117"/>
      <c r="F78" s="117"/>
    </row>
    <row r="79" spans="1:6" x14ac:dyDescent="0.25">
      <c r="A79" s="112">
        <v>78</v>
      </c>
      <c r="B79" s="116"/>
      <c r="C79" s="116"/>
      <c r="D79" s="117"/>
      <c r="E79" s="117"/>
      <c r="F79" s="117"/>
    </row>
    <row r="80" spans="1:6" x14ac:dyDescent="0.25">
      <c r="A80" s="112">
        <v>79</v>
      </c>
      <c r="B80" s="116"/>
      <c r="C80" s="116"/>
      <c r="D80" s="117"/>
      <c r="E80" s="117"/>
      <c r="F80" s="117"/>
    </row>
    <row r="81" spans="1:6" x14ac:dyDescent="0.25">
      <c r="A81" s="112">
        <v>80</v>
      </c>
      <c r="B81" s="116"/>
      <c r="C81" s="116"/>
      <c r="D81" s="117"/>
      <c r="E81" s="117"/>
      <c r="F81" s="117"/>
    </row>
    <row r="82" spans="1:6" x14ac:dyDescent="0.25">
      <c r="A82" s="112">
        <v>81</v>
      </c>
      <c r="B82" s="116"/>
      <c r="C82" s="116"/>
      <c r="D82" s="117"/>
      <c r="E82" s="117"/>
      <c r="F82" s="117"/>
    </row>
    <row r="83" spans="1:6" x14ac:dyDescent="0.25">
      <c r="A83" s="112">
        <v>82</v>
      </c>
      <c r="B83" s="116"/>
      <c r="C83" s="116"/>
      <c r="D83" s="117"/>
      <c r="E83" s="117"/>
      <c r="F83" s="117"/>
    </row>
    <row r="84" spans="1:6" x14ac:dyDescent="0.25">
      <c r="A84" s="112">
        <v>83</v>
      </c>
      <c r="B84" s="116"/>
      <c r="C84" s="116"/>
      <c r="D84" s="117"/>
      <c r="E84" s="117"/>
      <c r="F84" s="117"/>
    </row>
    <row r="85" spans="1:6" x14ac:dyDescent="0.25">
      <c r="A85" s="112">
        <v>84</v>
      </c>
      <c r="B85" s="116"/>
      <c r="C85" s="116"/>
      <c r="D85" s="117"/>
      <c r="E85" s="117"/>
      <c r="F85" s="117"/>
    </row>
    <row r="86" spans="1:6" x14ac:dyDescent="0.25">
      <c r="A86" s="112">
        <v>85</v>
      </c>
      <c r="B86" s="116"/>
      <c r="C86" s="116"/>
      <c r="D86" s="117"/>
      <c r="E86" s="117"/>
      <c r="F86" s="117"/>
    </row>
    <row r="87" spans="1:6" x14ac:dyDescent="0.25">
      <c r="A87" s="112">
        <v>86</v>
      </c>
      <c r="B87" s="116"/>
      <c r="C87" s="116"/>
      <c r="D87" s="117"/>
      <c r="E87" s="117"/>
      <c r="F87" s="117"/>
    </row>
    <row r="88" spans="1:6" x14ac:dyDescent="0.25">
      <c r="A88" s="112">
        <v>87</v>
      </c>
      <c r="B88" s="116"/>
      <c r="C88" s="116"/>
      <c r="D88" s="117"/>
      <c r="E88" s="117"/>
      <c r="F88" s="117"/>
    </row>
    <row r="89" spans="1:6" x14ac:dyDescent="0.25">
      <c r="A89" s="112">
        <v>88</v>
      </c>
      <c r="B89" s="116"/>
      <c r="C89" s="116"/>
      <c r="D89" s="117"/>
      <c r="E89" s="117"/>
      <c r="F89" s="117"/>
    </row>
    <row r="90" spans="1:6" x14ac:dyDescent="0.25">
      <c r="A90" s="112">
        <v>89</v>
      </c>
      <c r="B90" s="116"/>
      <c r="C90" s="116"/>
      <c r="D90" s="117"/>
      <c r="E90" s="117"/>
      <c r="F90" s="117"/>
    </row>
    <row r="91" spans="1:6" x14ac:dyDescent="0.25">
      <c r="A91" s="112">
        <v>90</v>
      </c>
      <c r="B91" s="116"/>
      <c r="C91" s="116"/>
      <c r="D91" s="117"/>
      <c r="E91" s="117"/>
      <c r="F91" s="117"/>
    </row>
    <row r="92" spans="1:6" x14ac:dyDescent="0.25">
      <c r="A92" s="112">
        <v>91</v>
      </c>
      <c r="B92" s="116"/>
      <c r="C92" s="116"/>
      <c r="D92" s="117"/>
      <c r="E92" s="117"/>
      <c r="F92" s="117"/>
    </row>
    <row r="93" spans="1:6" x14ac:dyDescent="0.25">
      <c r="A93" s="112">
        <v>92</v>
      </c>
      <c r="B93" s="116"/>
      <c r="C93" s="116"/>
      <c r="D93" s="117"/>
      <c r="E93" s="117"/>
      <c r="F93" s="117"/>
    </row>
    <row r="94" spans="1:6" x14ac:dyDescent="0.25">
      <c r="A94" s="112">
        <v>93</v>
      </c>
      <c r="B94" s="116"/>
      <c r="C94" s="116"/>
      <c r="D94" s="117"/>
      <c r="E94" s="117"/>
      <c r="F94" s="117"/>
    </row>
    <row r="95" spans="1:6" x14ac:dyDescent="0.25">
      <c r="A95" s="112">
        <v>94</v>
      </c>
      <c r="B95" s="116"/>
      <c r="C95" s="116"/>
      <c r="D95" s="117"/>
      <c r="E95" s="117"/>
      <c r="F95" s="117"/>
    </row>
    <row r="96" spans="1:6" x14ac:dyDescent="0.25">
      <c r="A96" s="112">
        <v>95</v>
      </c>
      <c r="B96" s="116"/>
      <c r="C96" s="116"/>
      <c r="D96" s="117"/>
      <c r="E96" s="117"/>
      <c r="F96" s="117"/>
    </row>
    <row r="97" spans="1:6" x14ac:dyDescent="0.25">
      <c r="A97" s="112">
        <v>96</v>
      </c>
      <c r="B97" s="116"/>
      <c r="C97" s="116"/>
      <c r="D97" s="117"/>
      <c r="E97" s="117"/>
      <c r="F97" s="117"/>
    </row>
    <row r="98" spans="1:6" x14ac:dyDescent="0.25">
      <c r="A98" s="112">
        <v>97</v>
      </c>
      <c r="B98" s="116"/>
      <c r="C98" s="116"/>
      <c r="D98" s="117"/>
      <c r="E98" s="117"/>
      <c r="F98" s="117"/>
    </row>
    <row r="99" spans="1:6" x14ac:dyDescent="0.25">
      <c r="A99" s="112">
        <v>98</v>
      </c>
      <c r="B99" s="116"/>
      <c r="C99" s="116"/>
      <c r="D99" s="117"/>
      <c r="E99" s="117"/>
      <c r="F99" s="117"/>
    </row>
    <row r="100" spans="1:6" x14ac:dyDescent="0.25">
      <c r="A100" s="112">
        <v>99</v>
      </c>
      <c r="B100" s="116"/>
      <c r="C100" s="116"/>
      <c r="D100" s="117"/>
      <c r="E100" s="117"/>
      <c r="F100" s="117"/>
    </row>
    <row r="101" spans="1:6" x14ac:dyDescent="0.25">
      <c r="A101" s="112">
        <v>100</v>
      </c>
      <c r="B101" s="116"/>
      <c r="C101" s="116"/>
      <c r="D101" s="117"/>
      <c r="E101" s="117"/>
      <c r="F101" s="117"/>
    </row>
    <row r="102" spans="1:6" x14ac:dyDescent="0.25">
      <c r="A102" s="112">
        <v>101</v>
      </c>
      <c r="B102" s="116"/>
      <c r="C102" s="116"/>
      <c r="D102" s="117"/>
      <c r="E102" s="117"/>
      <c r="F102" s="117"/>
    </row>
    <row r="103" spans="1:6" x14ac:dyDescent="0.25">
      <c r="A103" s="112">
        <v>102</v>
      </c>
      <c r="B103" s="116"/>
      <c r="C103" s="116"/>
      <c r="D103" s="117"/>
      <c r="E103" s="117"/>
      <c r="F103" s="117"/>
    </row>
    <row r="104" spans="1:6" x14ac:dyDescent="0.25">
      <c r="A104" s="112">
        <v>103</v>
      </c>
      <c r="B104" s="116"/>
      <c r="C104" s="116"/>
      <c r="D104" s="117"/>
      <c r="E104" s="117"/>
      <c r="F104" s="117"/>
    </row>
    <row r="105" spans="1:6" x14ac:dyDescent="0.25">
      <c r="A105" s="112">
        <v>104</v>
      </c>
      <c r="B105" s="116"/>
      <c r="C105" s="116"/>
      <c r="D105" s="117"/>
      <c r="E105" s="117"/>
      <c r="F105" s="117"/>
    </row>
    <row r="106" spans="1:6" x14ac:dyDescent="0.25">
      <c r="A106" s="112">
        <v>105</v>
      </c>
      <c r="B106" s="116"/>
      <c r="C106" s="116"/>
      <c r="D106" s="117"/>
      <c r="E106" s="117"/>
      <c r="F106" s="117"/>
    </row>
    <row r="107" spans="1:6" x14ac:dyDescent="0.25">
      <c r="A107" s="112">
        <v>106</v>
      </c>
      <c r="B107" s="116"/>
      <c r="C107" s="116"/>
      <c r="D107" s="117"/>
      <c r="E107" s="117"/>
      <c r="F107" s="117"/>
    </row>
    <row r="108" spans="1:6" x14ac:dyDescent="0.25">
      <c r="A108" s="112">
        <v>107</v>
      </c>
      <c r="B108" s="116"/>
      <c r="C108" s="116"/>
      <c r="D108" s="117"/>
      <c r="E108" s="117"/>
      <c r="F108" s="117"/>
    </row>
    <row r="109" spans="1:6" x14ac:dyDescent="0.25">
      <c r="A109" s="112">
        <v>108</v>
      </c>
      <c r="B109" s="116"/>
      <c r="C109" s="116"/>
      <c r="D109" s="117"/>
      <c r="E109" s="117"/>
      <c r="F109" s="117"/>
    </row>
    <row r="110" spans="1:6" x14ac:dyDescent="0.25">
      <c r="A110" s="112">
        <v>109</v>
      </c>
      <c r="B110" s="116"/>
      <c r="C110" s="116"/>
      <c r="D110" s="117"/>
      <c r="E110" s="117"/>
      <c r="F110" s="117"/>
    </row>
    <row r="111" spans="1:6" x14ac:dyDescent="0.25">
      <c r="A111" s="112">
        <v>110</v>
      </c>
      <c r="B111" s="116"/>
      <c r="C111" s="116"/>
      <c r="D111" s="117"/>
      <c r="E111" s="117"/>
      <c r="F111" s="117"/>
    </row>
    <row r="112" spans="1:6" x14ac:dyDescent="0.25">
      <c r="A112" s="112">
        <v>111</v>
      </c>
      <c r="B112" s="116"/>
      <c r="C112" s="116"/>
      <c r="D112" s="117"/>
      <c r="E112" s="117"/>
      <c r="F112" s="117"/>
    </row>
    <row r="113" spans="1:6" x14ac:dyDescent="0.25">
      <c r="A113" s="112">
        <v>112</v>
      </c>
      <c r="B113" s="116"/>
      <c r="C113" s="116"/>
      <c r="D113" s="117"/>
      <c r="E113" s="117"/>
      <c r="F113" s="117"/>
    </row>
    <row r="114" spans="1:6" x14ac:dyDescent="0.25">
      <c r="A114" s="112">
        <v>113</v>
      </c>
      <c r="B114" s="116"/>
      <c r="C114" s="116"/>
      <c r="D114" s="117"/>
      <c r="E114" s="117"/>
      <c r="F114" s="117"/>
    </row>
    <row r="115" spans="1:6" x14ac:dyDescent="0.25">
      <c r="A115" s="112">
        <v>114</v>
      </c>
      <c r="B115" s="116"/>
      <c r="C115" s="116"/>
      <c r="D115" s="117"/>
      <c r="E115" s="117"/>
      <c r="F115" s="117"/>
    </row>
    <row r="116" spans="1:6" x14ac:dyDescent="0.25">
      <c r="A116" s="112">
        <v>115</v>
      </c>
      <c r="B116" s="116"/>
      <c r="C116" s="116"/>
      <c r="D116" s="117"/>
      <c r="E116" s="117"/>
      <c r="F116" s="117"/>
    </row>
    <row r="117" spans="1:6" x14ac:dyDescent="0.25">
      <c r="A117" s="112">
        <v>116</v>
      </c>
      <c r="B117" s="116"/>
      <c r="C117" s="116"/>
      <c r="D117" s="117"/>
      <c r="E117" s="117"/>
      <c r="F117" s="117"/>
    </row>
    <row r="118" spans="1:6" x14ac:dyDescent="0.25">
      <c r="A118" s="112">
        <v>117</v>
      </c>
      <c r="B118" s="116"/>
      <c r="C118" s="116"/>
      <c r="D118" s="117"/>
      <c r="E118" s="117"/>
      <c r="F118" s="117"/>
    </row>
    <row r="119" spans="1:6" x14ac:dyDescent="0.25">
      <c r="A119" s="112">
        <v>118</v>
      </c>
      <c r="B119" s="116"/>
      <c r="C119" s="116"/>
      <c r="D119" s="117"/>
      <c r="E119" s="117"/>
      <c r="F119" s="117"/>
    </row>
    <row r="120" spans="1:6" x14ac:dyDescent="0.25">
      <c r="A120" s="112">
        <v>119</v>
      </c>
      <c r="B120" s="116"/>
      <c r="C120" s="116"/>
      <c r="D120" s="117"/>
      <c r="E120" s="117"/>
      <c r="F120" s="117"/>
    </row>
    <row r="121" spans="1:6" x14ac:dyDescent="0.25">
      <c r="A121" s="112">
        <v>120</v>
      </c>
      <c r="B121" s="116"/>
      <c r="C121" s="116"/>
      <c r="D121" s="117"/>
      <c r="E121" s="117"/>
      <c r="F121" s="117"/>
    </row>
    <row r="122" spans="1:6" x14ac:dyDescent="0.25">
      <c r="A122" s="112">
        <v>121</v>
      </c>
      <c r="B122" s="116"/>
      <c r="C122" s="116"/>
      <c r="D122" s="117"/>
      <c r="E122" s="117"/>
      <c r="F122" s="117"/>
    </row>
    <row r="123" spans="1:6" x14ac:dyDescent="0.25">
      <c r="A123" s="112">
        <v>122</v>
      </c>
      <c r="B123" s="116"/>
      <c r="C123" s="116"/>
      <c r="D123" s="117"/>
      <c r="E123" s="117"/>
      <c r="F123" s="117"/>
    </row>
    <row r="124" spans="1:6" x14ac:dyDescent="0.25">
      <c r="A124" s="112">
        <v>123</v>
      </c>
      <c r="B124" s="116"/>
      <c r="C124" s="116"/>
      <c r="D124" s="117"/>
      <c r="E124" s="117"/>
      <c r="F124" s="117"/>
    </row>
    <row r="125" spans="1:6" x14ac:dyDescent="0.25">
      <c r="A125" s="112">
        <v>124</v>
      </c>
      <c r="B125" s="116"/>
      <c r="C125" s="116"/>
      <c r="D125" s="117"/>
      <c r="E125" s="117"/>
      <c r="F125" s="117"/>
    </row>
    <row r="126" spans="1:6" x14ac:dyDescent="0.25">
      <c r="A126" s="112">
        <v>125</v>
      </c>
      <c r="B126" s="116"/>
      <c r="C126" s="116"/>
      <c r="D126" s="117"/>
      <c r="E126" s="117"/>
      <c r="F126" s="117"/>
    </row>
    <row r="127" spans="1:6" x14ac:dyDescent="0.25">
      <c r="A127" s="112">
        <v>126</v>
      </c>
      <c r="B127" s="116"/>
      <c r="C127" s="116"/>
      <c r="D127" s="117"/>
      <c r="E127" s="117"/>
      <c r="F127" s="117"/>
    </row>
    <row r="128" spans="1:6" x14ac:dyDescent="0.25">
      <c r="A128" s="112">
        <v>127</v>
      </c>
      <c r="B128" s="116"/>
      <c r="C128" s="116"/>
      <c r="D128" s="117"/>
      <c r="E128" s="117"/>
      <c r="F128" s="117"/>
    </row>
    <row r="129" spans="1:6" x14ac:dyDescent="0.25">
      <c r="A129" s="112">
        <v>128</v>
      </c>
      <c r="B129" s="116"/>
      <c r="C129" s="116"/>
      <c r="D129" s="117"/>
      <c r="E129" s="117"/>
      <c r="F129" s="117"/>
    </row>
    <row r="130" spans="1:6" x14ac:dyDescent="0.25">
      <c r="A130" s="88"/>
      <c r="B130" s="116"/>
      <c r="C130" s="116"/>
      <c r="D130" s="117"/>
      <c r="E130" s="117"/>
      <c r="F130" s="117"/>
    </row>
    <row r="131" spans="1:6" x14ac:dyDescent="0.25">
      <c r="B131" s="116"/>
      <c r="C131" s="116"/>
      <c r="D131" s="117"/>
      <c r="E131" s="117"/>
      <c r="F131" s="117"/>
    </row>
    <row r="132" spans="1:6" x14ac:dyDescent="0.25">
      <c r="B132" s="116"/>
      <c r="C132" s="116"/>
      <c r="D132" s="117"/>
      <c r="E132" s="117"/>
      <c r="F132" s="117"/>
    </row>
    <row r="133" spans="1:6" x14ac:dyDescent="0.25">
      <c r="B133" s="116"/>
      <c r="C133" s="116"/>
      <c r="D133" s="116"/>
      <c r="E133" s="116"/>
      <c r="F133" s="116"/>
    </row>
    <row r="134" spans="1:6" x14ac:dyDescent="0.25">
      <c r="B134" s="72"/>
      <c r="C134" s="72"/>
      <c r="D134" s="72"/>
      <c r="E134" s="72"/>
    </row>
  </sheetData>
  <sortState xmlns:xlrd2="http://schemas.microsoft.com/office/spreadsheetml/2017/richdata2" ref="B32:F49">
    <sortCondition ref="D32:D49"/>
  </sortState>
  <dataConsolidate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U333"/>
  <sheetViews>
    <sheetView topLeftCell="A109" zoomScaleNormal="75" zoomScaleSheetLayoutView="100" workbookViewId="0">
      <selection activeCell="W123" sqref="W123"/>
    </sheetView>
  </sheetViews>
  <sheetFormatPr defaultRowHeight="13" x14ac:dyDescent="0.3"/>
  <cols>
    <col min="1" max="1" width="3.81640625" style="87" customWidth="1"/>
    <col min="2" max="2" width="2" style="2" customWidth="1"/>
    <col min="3" max="3" width="20.7265625" style="2" customWidth="1"/>
    <col min="4" max="18" width="2" style="2" customWidth="1"/>
    <col min="19" max="19" width="5.7265625" style="2" customWidth="1"/>
    <col min="20" max="20" width="5.7265625" style="20" customWidth="1"/>
    <col min="21" max="22" width="2.54296875" style="2" customWidth="1"/>
    <col min="23" max="23" width="18.7265625" style="9" customWidth="1"/>
    <col min="24" max="24" width="2.7265625" style="3" customWidth="1"/>
    <col min="25" max="25" width="18.7265625" style="9" customWidth="1"/>
    <col min="26" max="30" width="2.7265625" style="3" customWidth="1"/>
    <col min="31" max="33" width="2.7265625" style="21" customWidth="1"/>
    <col min="34" max="34" width="3.1796875" style="2" customWidth="1"/>
  </cols>
  <sheetData>
    <row r="1" spans="1:38" s="32" customFormat="1" ht="40" customHeight="1" x14ac:dyDescent="0.55000000000000004">
      <c r="A1" s="87"/>
      <c r="B1" s="195" t="s">
        <v>75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31"/>
    </row>
    <row r="2" spans="1:38" ht="13.5" thickBot="1" x14ac:dyDescent="0.35">
      <c r="Y2" s="125" t="s">
        <v>229</v>
      </c>
      <c r="Z2" s="126"/>
      <c r="AA2" s="126"/>
      <c r="AB2" s="126"/>
      <c r="AC2" s="126"/>
      <c r="AD2" s="126"/>
      <c r="AE2" s="126"/>
      <c r="AF2" s="126"/>
      <c r="AG2" s="126"/>
    </row>
    <row r="3" spans="1:38" ht="13.5" thickBot="1" x14ac:dyDescent="0.35">
      <c r="A3" s="90" t="s">
        <v>2</v>
      </c>
      <c r="B3" s="189" t="s">
        <v>3</v>
      </c>
      <c r="C3" s="190"/>
      <c r="D3" s="179">
        <v>1</v>
      </c>
      <c r="E3" s="180"/>
      <c r="F3" s="181"/>
      <c r="G3" s="182">
        <v>2</v>
      </c>
      <c r="H3" s="180"/>
      <c r="I3" s="181"/>
      <c r="J3" s="182">
        <v>3</v>
      </c>
      <c r="K3" s="180"/>
      <c r="L3" s="181"/>
      <c r="M3" s="182">
        <v>4</v>
      </c>
      <c r="N3" s="180"/>
      <c r="O3" s="183"/>
      <c r="P3" s="179" t="s">
        <v>4</v>
      </c>
      <c r="Q3" s="184"/>
      <c r="R3" s="185"/>
      <c r="S3" s="5" t="s">
        <v>5</v>
      </c>
      <c r="T3" s="4" t="s">
        <v>6</v>
      </c>
      <c r="Y3" s="127"/>
      <c r="Z3" s="127"/>
      <c r="AA3" s="127"/>
      <c r="AB3" s="127"/>
      <c r="AC3" s="127"/>
      <c r="AD3" s="127"/>
      <c r="AE3" s="127"/>
      <c r="AF3" s="127"/>
      <c r="AG3" s="127"/>
    </row>
    <row r="4" spans="1:38" x14ac:dyDescent="0.3">
      <c r="A4" s="172">
        <v>1</v>
      </c>
      <c r="B4" s="191">
        <v>1</v>
      </c>
      <c r="C4" s="37" t="str">
        <f>IF(A4&gt;0,IF(VLOOKUP(A4,seznam!$A$2:$C$129,3)&gt;0,VLOOKUP(A4,seznam!$A$2:$C$129,3),"------"),"------")</f>
        <v>KST Blansko</v>
      </c>
      <c r="D4" s="192"/>
      <c r="E4" s="175"/>
      <c r="F4" s="176"/>
      <c r="G4" s="168">
        <f>AE7</f>
        <v>3</v>
      </c>
      <c r="H4" s="169" t="str">
        <f>AF7</f>
        <v>:</v>
      </c>
      <c r="I4" s="170">
        <f>AG7</f>
        <v>0</v>
      </c>
      <c r="J4" s="168">
        <f>AG9</f>
        <v>3</v>
      </c>
      <c r="K4" s="169" t="str">
        <f>AF9</f>
        <v>:</v>
      </c>
      <c r="L4" s="170">
        <f>AE9</f>
        <v>1</v>
      </c>
      <c r="M4" s="168">
        <f>AE4</f>
        <v>3</v>
      </c>
      <c r="N4" s="169" t="str">
        <f>AF4</f>
        <v>:</v>
      </c>
      <c r="O4" s="171">
        <f>AG4</f>
        <v>0</v>
      </c>
      <c r="P4" s="159">
        <f>G4+J4+M4</f>
        <v>9</v>
      </c>
      <c r="Q4" s="169" t="s">
        <v>7</v>
      </c>
      <c r="R4" s="170">
        <f>I4+L4+O4</f>
        <v>1</v>
      </c>
      <c r="S4" s="186">
        <f>IF(G4&gt;I4,2,IF(AND(G4&lt;I4,H4=":"),1,0))+IF(J4&gt;L4,2,IF(AND(J4&lt;L4,K4=":"),1,0))+IF(M4&gt;O4,2,IF(AND(M4&lt;O4,N4=":"),1,0))</f>
        <v>6</v>
      </c>
      <c r="T4" s="160">
        <v>1</v>
      </c>
      <c r="V4" s="6">
        <v>1</v>
      </c>
      <c r="W4" s="10" t="str">
        <f>C5</f>
        <v>Voráč Pavel</v>
      </c>
      <c r="X4" s="16" t="s">
        <v>10</v>
      </c>
      <c r="Y4" s="13" t="str">
        <f>C11</f>
        <v>Hasoňová Jana</v>
      </c>
      <c r="Z4" s="40" t="s">
        <v>236</v>
      </c>
      <c r="AA4" s="41" t="s">
        <v>237</v>
      </c>
      <c r="AB4" s="41" t="s">
        <v>238</v>
      </c>
      <c r="AC4" s="41"/>
      <c r="AD4" s="45"/>
      <c r="AE4" s="22">
        <f t="shared" ref="AE4:AE9" si="0">IF(AND(LEN(Z4)&gt;0,MID(Z4,1,1)&lt;&gt;"-"),"1","0")+IF(AND(LEN(AA4)&gt;0,MID(AA4,1,1)&lt;&gt;"-"),"1","0")+IF(AND(LEN(AB4)&gt;0,MID(AB4,1,1)&lt;&gt;"-"),"1","0")+IF(AND(LEN(AC4)&gt;0,MID(AC4,1,1)&lt;&gt;"-"),"1","0")+IF(AND(LEN(AD4)&gt;0,MID(AD4,1,1)&lt;&gt;"-"),"1","0")</f>
        <v>3</v>
      </c>
      <c r="AF4" s="23" t="s">
        <v>7</v>
      </c>
      <c r="AG4" s="24">
        <f t="shared" ref="AG4:AG9" si="1">IF(AND(LEN(Z4)&gt;0,MID(Z4,1,1)="-"),"1","0")+IF(AND(LEN(AA4)&gt;0,MID(AA4,1,1)="-"),"1","0")+IF(AND(LEN(AB4)&gt;0,MID(AB4,1,1)="-"),"1","0")+IF(AND(LEN(AC4)&gt;0,MID(AC4,1,1)="-"),"1","0")+IF(AND(LEN(AD4)&gt;0,MID(AD4,1,1)="-"),"1","0")</f>
        <v>0</v>
      </c>
      <c r="AJ4" s="115">
        <f>A4</f>
        <v>1</v>
      </c>
      <c r="AK4" s="115">
        <f>A10</f>
        <v>20</v>
      </c>
      <c r="AL4" s="115">
        <f>A6</f>
        <v>13</v>
      </c>
    </row>
    <row r="5" spans="1:38" x14ac:dyDescent="0.3">
      <c r="A5" s="161"/>
      <c r="B5" s="149"/>
      <c r="C5" s="89" t="str">
        <f>IF(A4&gt;0,IF(VLOOKUP(A4,seznam!$A$2:$C$129,2)&gt;0,VLOOKUP(A4,seznam!$A$2:$C$129,2),"------"),"------")</f>
        <v>Voráč Pavel</v>
      </c>
      <c r="D5" s="193"/>
      <c r="E5" s="157"/>
      <c r="F5" s="158"/>
      <c r="G5" s="129"/>
      <c r="H5" s="148"/>
      <c r="I5" s="149"/>
      <c r="J5" s="129"/>
      <c r="K5" s="148"/>
      <c r="L5" s="149"/>
      <c r="M5" s="129"/>
      <c r="N5" s="148"/>
      <c r="O5" s="166"/>
      <c r="P5" s="147"/>
      <c r="Q5" s="148"/>
      <c r="R5" s="149"/>
      <c r="S5" s="150"/>
      <c r="T5" s="194"/>
      <c r="V5" s="7">
        <v>2</v>
      </c>
      <c r="W5" s="11" t="str">
        <f>C7</f>
        <v>Klašková Alžběta</v>
      </c>
      <c r="X5" s="17" t="s">
        <v>10</v>
      </c>
      <c r="Y5" s="14" t="str">
        <f>C9</f>
        <v>Straková Adéla</v>
      </c>
      <c r="Z5" s="42" t="s">
        <v>246</v>
      </c>
      <c r="AA5" s="39" t="s">
        <v>254</v>
      </c>
      <c r="AB5" s="39" t="s">
        <v>251</v>
      </c>
      <c r="AC5" s="39"/>
      <c r="AD5" s="46"/>
      <c r="AE5" s="25">
        <f t="shared" si="0"/>
        <v>0</v>
      </c>
      <c r="AF5" s="26" t="s">
        <v>7</v>
      </c>
      <c r="AG5" s="27">
        <f t="shared" si="1"/>
        <v>3</v>
      </c>
      <c r="AJ5" s="115">
        <f>A6</f>
        <v>13</v>
      </c>
      <c r="AK5" s="115">
        <f>A8</f>
        <v>9</v>
      </c>
      <c r="AL5" s="115">
        <f>A10</f>
        <v>20</v>
      </c>
    </row>
    <row r="6" spans="1:38" x14ac:dyDescent="0.3">
      <c r="A6" s="161">
        <v>13</v>
      </c>
      <c r="B6" s="188">
        <v>2</v>
      </c>
      <c r="C6" s="38" t="str">
        <f>IF(A6&gt;0,IF(VLOOKUP(A6,seznam!$A$2:$C$129,3)&gt;0,VLOOKUP(A6,seznam!$A$2:$C$129,3),"------"),"------")</f>
        <v>KST FOSFA LVA</v>
      </c>
      <c r="D6" s="136">
        <f>I4</f>
        <v>0</v>
      </c>
      <c r="E6" s="138" t="str">
        <f>H4</f>
        <v>:</v>
      </c>
      <c r="F6" s="140">
        <f>G4</f>
        <v>3</v>
      </c>
      <c r="G6" s="130"/>
      <c r="H6" s="131"/>
      <c r="I6" s="155"/>
      <c r="J6" s="128">
        <f>AE5</f>
        <v>0</v>
      </c>
      <c r="K6" s="138" t="str">
        <f>AF5</f>
        <v>:</v>
      </c>
      <c r="L6" s="140">
        <f>AG5</f>
        <v>3</v>
      </c>
      <c r="M6" s="128">
        <f>AE8</f>
        <v>0</v>
      </c>
      <c r="N6" s="138" t="str">
        <f>AF8</f>
        <v>:</v>
      </c>
      <c r="O6" s="165">
        <f>AG8</f>
        <v>3</v>
      </c>
      <c r="P6" s="136">
        <f>D6+J6+M6</f>
        <v>0</v>
      </c>
      <c r="Q6" s="138" t="s">
        <v>7</v>
      </c>
      <c r="R6" s="140">
        <f>F6+L6+O6</f>
        <v>9</v>
      </c>
      <c r="S6" s="142">
        <f>IF(D6&gt;F6,2,IF(AND(D6&lt;F6,E6=":"),1,0))+IF(J6&gt;L6,2,IF(AND(J6&lt;L6,K6=":"),1,0))+IF(M6&gt;O6,2,IF(AND(M6&lt;O6,N6=":"),1,0))</f>
        <v>3</v>
      </c>
      <c r="T6" s="144">
        <v>4</v>
      </c>
      <c r="V6" s="7">
        <v>3</v>
      </c>
      <c r="W6" s="11" t="str">
        <f>C11</f>
        <v>Hasoňová Jana</v>
      </c>
      <c r="X6" s="18" t="s">
        <v>10</v>
      </c>
      <c r="Y6" s="14" t="str">
        <f>C9</f>
        <v>Straková Adéla</v>
      </c>
      <c r="Z6" s="42" t="s">
        <v>248</v>
      </c>
      <c r="AA6" s="39" t="s">
        <v>246</v>
      </c>
      <c r="AB6" s="39" t="s">
        <v>257</v>
      </c>
      <c r="AC6" s="39"/>
      <c r="AD6" s="46"/>
      <c r="AE6" s="25">
        <f t="shared" si="0"/>
        <v>0</v>
      </c>
      <c r="AF6" s="26" t="s">
        <v>7</v>
      </c>
      <c r="AG6" s="27">
        <f t="shared" si="1"/>
        <v>3</v>
      </c>
      <c r="AJ6" s="115">
        <f>A10</f>
        <v>20</v>
      </c>
      <c r="AK6" s="115">
        <f>A8</f>
        <v>9</v>
      </c>
      <c r="AL6" s="115">
        <f>A4</f>
        <v>1</v>
      </c>
    </row>
    <row r="7" spans="1:38" x14ac:dyDescent="0.3">
      <c r="A7" s="161"/>
      <c r="B7" s="149"/>
      <c r="C7" s="35" t="str">
        <f>IF(A6&gt;0,IF(VLOOKUP(A6,seznam!$A$2:$C$129,2)&gt;0,VLOOKUP(A6,seznam!$A$2:$C$129,2),"------"),"------")</f>
        <v>Klašková Alžběta</v>
      </c>
      <c r="D7" s="147"/>
      <c r="E7" s="148"/>
      <c r="F7" s="149"/>
      <c r="G7" s="156"/>
      <c r="H7" s="157"/>
      <c r="I7" s="158"/>
      <c r="J7" s="129"/>
      <c r="K7" s="148"/>
      <c r="L7" s="149"/>
      <c r="M7" s="129"/>
      <c r="N7" s="148"/>
      <c r="O7" s="166"/>
      <c r="P7" s="152"/>
      <c r="Q7" s="153"/>
      <c r="R7" s="154"/>
      <c r="S7" s="150"/>
      <c r="T7" s="194"/>
      <c r="V7" s="7">
        <v>4</v>
      </c>
      <c r="W7" s="11" t="str">
        <f>C5</f>
        <v>Voráč Pavel</v>
      </c>
      <c r="X7" s="17" t="s">
        <v>10</v>
      </c>
      <c r="Y7" s="14" t="str">
        <f>C7</f>
        <v>Klašková Alžběta</v>
      </c>
      <c r="Z7" s="42" t="s">
        <v>240</v>
      </c>
      <c r="AA7" s="39" t="s">
        <v>241</v>
      </c>
      <c r="AB7" s="39" t="s">
        <v>249</v>
      </c>
      <c r="AC7" s="39"/>
      <c r="AD7" s="46"/>
      <c r="AE7" s="25">
        <f t="shared" si="0"/>
        <v>3</v>
      </c>
      <c r="AF7" s="26" t="s">
        <v>7</v>
      </c>
      <c r="AG7" s="27">
        <f t="shared" si="1"/>
        <v>0</v>
      </c>
      <c r="AJ7" s="115">
        <f>A4</f>
        <v>1</v>
      </c>
      <c r="AK7" s="115">
        <f>A6</f>
        <v>13</v>
      </c>
      <c r="AL7" s="115">
        <f>A8</f>
        <v>9</v>
      </c>
    </row>
    <row r="8" spans="1:38" x14ac:dyDescent="0.3">
      <c r="A8" s="161">
        <v>9</v>
      </c>
      <c r="B8" s="188">
        <v>3</v>
      </c>
      <c r="C8" s="38" t="str">
        <f>IF(A8&gt;0,IF(VLOOKUP(A8,seznam!$A$2:$C$129,3)&gt;0,VLOOKUP(A8,seznam!$A$2:$C$129,3),"------"),"------")</f>
        <v>Vlast Ježov</v>
      </c>
      <c r="D8" s="136">
        <f>L4</f>
        <v>1</v>
      </c>
      <c r="E8" s="138" t="str">
        <f>K4</f>
        <v>:</v>
      </c>
      <c r="F8" s="140">
        <f>J4</f>
        <v>3</v>
      </c>
      <c r="G8" s="128">
        <f>L6</f>
        <v>3</v>
      </c>
      <c r="H8" s="138" t="str">
        <f>K6</f>
        <v>:</v>
      </c>
      <c r="I8" s="140">
        <f>J6</f>
        <v>0</v>
      </c>
      <c r="J8" s="130"/>
      <c r="K8" s="131"/>
      <c r="L8" s="155"/>
      <c r="M8" s="128">
        <f>AG6</f>
        <v>3</v>
      </c>
      <c r="N8" s="138" t="str">
        <f>AF6</f>
        <v>:</v>
      </c>
      <c r="O8" s="165">
        <f>AE6</f>
        <v>0</v>
      </c>
      <c r="P8" s="136">
        <f>D8+G8+M8</f>
        <v>7</v>
      </c>
      <c r="Q8" s="138" t="s">
        <v>7</v>
      </c>
      <c r="R8" s="140">
        <f>F8+I8+O8</f>
        <v>3</v>
      </c>
      <c r="S8" s="142">
        <f>IF(D8&gt;F8,2,IF(AND(D8&lt;F8,E8=":"),1,0))+IF(G8&gt;I8,2,IF(AND(G8&lt;I8,H8=":"),1,0))+IF(M8&gt;O8,2,IF(AND(M8&lt;O8,N8=":"),1,0))</f>
        <v>5</v>
      </c>
      <c r="T8" s="144">
        <v>2</v>
      </c>
      <c r="V8" s="7">
        <v>5</v>
      </c>
      <c r="W8" s="11" t="str">
        <f>C7</f>
        <v>Klašková Alžběta</v>
      </c>
      <c r="X8" s="17" t="s">
        <v>10</v>
      </c>
      <c r="Y8" s="14" t="str">
        <f>C11</f>
        <v>Hasoňová Jana</v>
      </c>
      <c r="Z8" s="42" t="s">
        <v>251</v>
      </c>
      <c r="AA8" s="39" t="s">
        <v>260</v>
      </c>
      <c r="AB8" s="39"/>
      <c r="AC8" s="39"/>
      <c r="AD8" s="46"/>
      <c r="AE8" s="25">
        <v>0</v>
      </c>
      <c r="AF8" s="26" t="s">
        <v>7</v>
      </c>
      <c r="AG8" s="27">
        <v>3</v>
      </c>
      <c r="AJ8" s="115">
        <f>A6</f>
        <v>13</v>
      </c>
      <c r="AK8" s="115">
        <f>A10</f>
        <v>20</v>
      </c>
      <c r="AL8" s="115">
        <f>A4</f>
        <v>1</v>
      </c>
    </row>
    <row r="9" spans="1:38" ht="13.5" thickBot="1" x14ac:dyDescent="0.35">
      <c r="A9" s="161"/>
      <c r="B9" s="149"/>
      <c r="C9" s="35" t="str">
        <f>IF(A8&gt;0,IF(VLOOKUP(A8,seznam!$A$2:$C$129,2)&gt;0,VLOOKUP(A8,seznam!$A$2:$C$129,2),"------"),"------")</f>
        <v>Straková Adéla</v>
      </c>
      <c r="D9" s="147"/>
      <c r="E9" s="148"/>
      <c r="F9" s="149"/>
      <c r="G9" s="129"/>
      <c r="H9" s="148"/>
      <c r="I9" s="149"/>
      <c r="J9" s="156"/>
      <c r="K9" s="157"/>
      <c r="L9" s="158"/>
      <c r="M9" s="129"/>
      <c r="N9" s="148"/>
      <c r="O9" s="166"/>
      <c r="P9" s="147"/>
      <c r="Q9" s="148"/>
      <c r="R9" s="149"/>
      <c r="S9" s="150"/>
      <c r="T9" s="194"/>
      <c r="V9" s="8">
        <v>6</v>
      </c>
      <c r="W9" s="12" t="str">
        <f>C9</f>
        <v>Straková Adéla</v>
      </c>
      <c r="X9" s="19" t="s">
        <v>10</v>
      </c>
      <c r="Y9" s="15" t="str">
        <f>C5</f>
        <v>Voráč Pavel</v>
      </c>
      <c r="Z9" s="43" t="s">
        <v>257</v>
      </c>
      <c r="AA9" s="44" t="s">
        <v>247</v>
      </c>
      <c r="AB9" s="44" t="s">
        <v>249</v>
      </c>
      <c r="AC9" s="44" t="s">
        <v>254</v>
      </c>
      <c r="AD9" s="47"/>
      <c r="AE9" s="28">
        <f t="shared" si="0"/>
        <v>1</v>
      </c>
      <c r="AF9" s="29" t="s">
        <v>7</v>
      </c>
      <c r="AG9" s="30">
        <f t="shared" si="1"/>
        <v>3</v>
      </c>
      <c r="AJ9" s="115">
        <f>A8</f>
        <v>9</v>
      </c>
      <c r="AK9" s="115">
        <f>A4</f>
        <v>1</v>
      </c>
      <c r="AL9" s="115">
        <f>A6</f>
        <v>13</v>
      </c>
    </row>
    <row r="10" spans="1:38" x14ac:dyDescent="0.3">
      <c r="A10" s="161">
        <v>20</v>
      </c>
      <c r="B10" s="188">
        <v>4</v>
      </c>
      <c r="C10" s="38" t="str">
        <f>IF(A10&gt;0,IF(VLOOKUP(A10,seznam!$A$2:$C$129,3)&gt;0,VLOOKUP(A10,seznam!$A$2:$C$129,3),"------"),"------")</f>
        <v>SKST Hodonín</v>
      </c>
      <c r="D10" s="136">
        <f>O4</f>
        <v>0</v>
      </c>
      <c r="E10" s="138" t="str">
        <f>N4</f>
        <v>:</v>
      </c>
      <c r="F10" s="140">
        <f>M4</f>
        <v>3</v>
      </c>
      <c r="G10" s="128">
        <f>O6</f>
        <v>3</v>
      </c>
      <c r="H10" s="138" t="str">
        <f>N6</f>
        <v>:</v>
      </c>
      <c r="I10" s="140">
        <f>M6</f>
        <v>0</v>
      </c>
      <c r="J10" s="128">
        <f>O8</f>
        <v>0</v>
      </c>
      <c r="K10" s="138" t="str">
        <f>N8</f>
        <v>:</v>
      </c>
      <c r="L10" s="140">
        <f>M8</f>
        <v>3</v>
      </c>
      <c r="M10" s="130"/>
      <c r="N10" s="131"/>
      <c r="O10" s="132"/>
      <c r="P10" s="136">
        <f>D10+G10+J10</f>
        <v>3</v>
      </c>
      <c r="Q10" s="138" t="s">
        <v>7</v>
      </c>
      <c r="R10" s="140">
        <f>F10+I10+L10</f>
        <v>6</v>
      </c>
      <c r="S10" s="142">
        <f>IF(D10&gt;F10,2,IF(AND(D10&lt;F10,E10=":"),1,0))+IF(G10&gt;I10,2,IF(AND(G10&lt;I10,H10=":"),1,0))+IF(J10&gt;L10,2,IF(AND(J10&lt;L10,K10=":"),1,0))</f>
        <v>4</v>
      </c>
      <c r="T10" s="144">
        <v>3</v>
      </c>
    </row>
    <row r="11" spans="1:38" ht="13.5" thickBot="1" x14ac:dyDescent="0.35">
      <c r="A11" s="162"/>
      <c r="B11" s="141"/>
      <c r="C11" s="36" t="str">
        <f>IF(A10&gt;0,IF(VLOOKUP(A10,seznam!$A$2:$C$129,2)&gt;0,VLOOKUP(A10,seznam!$A$2:$C$129,2),"------"),"------")</f>
        <v>Hasoňová Jana</v>
      </c>
      <c r="D11" s="137"/>
      <c r="E11" s="139"/>
      <c r="F11" s="141"/>
      <c r="G11" s="146"/>
      <c r="H11" s="139"/>
      <c r="I11" s="141"/>
      <c r="J11" s="146"/>
      <c r="K11" s="139"/>
      <c r="L11" s="141"/>
      <c r="M11" s="133"/>
      <c r="N11" s="134"/>
      <c r="O11" s="135"/>
      <c r="P11" s="137"/>
      <c r="Q11" s="139"/>
      <c r="R11" s="141"/>
      <c r="S11" s="143"/>
      <c r="T11" s="187"/>
    </row>
    <row r="12" spans="1:38" ht="13.5" thickBot="1" x14ac:dyDescent="0.35"/>
    <row r="13" spans="1:38" ht="13.5" thickBot="1" x14ac:dyDescent="0.35">
      <c r="A13" s="90" t="s">
        <v>2</v>
      </c>
      <c r="B13" s="177" t="s">
        <v>11</v>
      </c>
      <c r="C13" s="178"/>
      <c r="D13" s="179">
        <v>1</v>
      </c>
      <c r="E13" s="180"/>
      <c r="F13" s="181"/>
      <c r="G13" s="182">
        <v>2</v>
      </c>
      <c r="H13" s="180"/>
      <c r="I13" s="181"/>
      <c r="J13" s="182">
        <v>3</v>
      </c>
      <c r="K13" s="180"/>
      <c r="L13" s="181"/>
      <c r="M13" s="182">
        <v>4</v>
      </c>
      <c r="N13" s="180"/>
      <c r="O13" s="183"/>
      <c r="P13" s="179" t="s">
        <v>4</v>
      </c>
      <c r="Q13" s="184"/>
      <c r="R13" s="185"/>
      <c r="S13" s="5" t="s">
        <v>5</v>
      </c>
      <c r="T13" s="4" t="s">
        <v>6</v>
      </c>
    </row>
    <row r="14" spans="1:38" x14ac:dyDescent="0.3">
      <c r="A14" s="172">
        <v>2</v>
      </c>
      <c r="B14" s="173">
        <v>1</v>
      </c>
      <c r="C14" s="37" t="str">
        <f>IF(A14&gt;0,IF(VLOOKUP(A14,seznam!$A$2:$C$129,3)&gt;0,VLOOKUP(A14,seznam!$A$2:$C$129,3),"------"),"------")</f>
        <v>KST FOSFA LVA</v>
      </c>
      <c r="D14" s="174"/>
      <c r="E14" s="175"/>
      <c r="F14" s="176"/>
      <c r="G14" s="168">
        <f>AE17</f>
        <v>3</v>
      </c>
      <c r="H14" s="169" t="str">
        <f>AF17</f>
        <v>:</v>
      </c>
      <c r="I14" s="170">
        <f>AG17</f>
        <v>0</v>
      </c>
      <c r="J14" s="168">
        <f>AG19</f>
        <v>3</v>
      </c>
      <c r="K14" s="169" t="str">
        <f>AF19</f>
        <v>:</v>
      </c>
      <c r="L14" s="170">
        <f>AE19</f>
        <v>0</v>
      </c>
      <c r="M14" s="168">
        <f>AE14</f>
        <v>3</v>
      </c>
      <c r="N14" s="169" t="str">
        <f>AF14</f>
        <v>:</v>
      </c>
      <c r="O14" s="171">
        <f>AG14</f>
        <v>0</v>
      </c>
      <c r="P14" s="159">
        <f>G14+J14+M14</f>
        <v>9</v>
      </c>
      <c r="Q14" s="169" t="s">
        <v>7</v>
      </c>
      <c r="R14" s="170">
        <f>I14+L14+O14</f>
        <v>0</v>
      </c>
      <c r="S14" s="186">
        <f>IF(G14&gt;I14,2,IF(AND(G14&lt;I14,H14=":"),1,0))+IF(J14&gt;L14,2,IF(AND(J14&lt;L14,K14=":"),1,0))+IF(M14&gt;O14,2,IF(AND(M14&lt;O14,N14=":"),1,0))</f>
        <v>6</v>
      </c>
      <c r="T14" s="160">
        <v>1</v>
      </c>
      <c r="V14" s="6">
        <v>1</v>
      </c>
      <c r="W14" s="10" t="str">
        <f>C15</f>
        <v>Šimon Samuel</v>
      </c>
      <c r="X14" s="16" t="s">
        <v>10</v>
      </c>
      <c r="Y14" s="13" t="str">
        <f>C21</f>
        <v>Křepelová Kamila</v>
      </c>
      <c r="Z14" s="40" t="s">
        <v>236</v>
      </c>
      <c r="AA14" s="41" t="s">
        <v>239</v>
      </c>
      <c r="AB14" s="41" t="s">
        <v>243</v>
      </c>
      <c r="AC14" s="41"/>
      <c r="AD14" s="45"/>
      <c r="AE14" s="22">
        <f t="shared" ref="AE14:AE19" si="2">IF(AND(LEN(Z14)&gt;0,MID(Z14,1,1)&lt;&gt;"-"),"1","0")+IF(AND(LEN(AA14)&gt;0,MID(AA14,1,1)&lt;&gt;"-"),"1","0")+IF(AND(LEN(AB14)&gt;0,MID(AB14,1,1)&lt;&gt;"-"),"1","0")+IF(AND(LEN(AC14)&gt;0,MID(AC14,1,1)&lt;&gt;"-"),"1","0")+IF(AND(LEN(AD14)&gt;0,MID(AD14,1,1)&lt;&gt;"-"),"1","0")</f>
        <v>3</v>
      </c>
      <c r="AF14" s="23" t="s">
        <v>7</v>
      </c>
      <c r="AG14" s="24">
        <f t="shared" ref="AG14:AG19" si="3">IF(AND(LEN(Z14)&gt;0,MID(Z14,1,1)="-"),"1","0")+IF(AND(LEN(AA14)&gt;0,MID(AA14,1,1)="-"),"1","0")+IF(AND(LEN(AB14)&gt;0,MID(AB14,1,1)="-"),"1","0")+IF(AND(LEN(AC14)&gt;0,MID(AC14,1,1)="-"),"1","0")+IF(AND(LEN(AD14)&gt;0,MID(AD14,1,1)="-"),"1","0")</f>
        <v>0</v>
      </c>
      <c r="AJ14" s="115">
        <f>A14</f>
        <v>2</v>
      </c>
      <c r="AK14" s="115">
        <f>A20</f>
        <v>23</v>
      </c>
      <c r="AL14" s="115">
        <f>A16</f>
        <v>14</v>
      </c>
    </row>
    <row r="15" spans="1:38" x14ac:dyDescent="0.3">
      <c r="A15" s="161"/>
      <c r="B15" s="167"/>
      <c r="C15" s="89" t="str">
        <f>IF(A14&gt;0,IF(VLOOKUP(A14,seznam!$A$2:$C$129,2)&gt;0,VLOOKUP(A14,seznam!$A$2:$C$129,2),"------"),"------")</f>
        <v>Šimon Samuel</v>
      </c>
      <c r="D15" s="157"/>
      <c r="E15" s="157"/>
      <c r="F15" s="158"/>
      <c r="G15" s="129"/>
      <c r="H15" s="148"/>
      <c r="I15" s="149"/>
      <c r="J15" s="129"/>
      <c r="K15" s="148"/>
      <c r="L15" s="149"/>
      <c r="M15" s="129"/>
      <c r="N15" s="148"/>
      <c r="O15" s="166"/>
      <c r="P15" s="147"/>
      <c r="Q15" s="148"/>
      <c r="R15" s="149"/>
      <c r="S15" s="150"/>
      <c r="T15" s="151"/>
      <c r="V15" s="7">
        <v>2</v>
      </c>
      <c r="W15" s="11" t="str">
        <f>C17</f>
        <v>Piškula Jakub</v>
      </c>
      <c r="X15" s="17" t="s">
        <v>10</v>
      </c>
      <c r="Y15" s="14" t="str">
        <f>C19</f>
        <v>Pantlík Daniel</v>
      </c>
      <c r="Z15" s="42" t="s">
        <v>251</v>
      </c>
      <c r="AA15" s="39" t="s">
        <v>246</v>
      </c>
      <c r="AB15" s="39" t="s">
        <v>250</v>
      </c>
      <c r="AC15" s="39" t="s">
        <v>248</v>
      </c>
      <c r="AD15" s="46"/>
      <c r="AE15" s="25">
        <f t="shared" si="2"/>
        <v>1</v>
      </c>
      <c r="AF15" s="26" t="s">
        <v>7</v>
      </c>
      <c r="AG15" s="27">
        <f t="shared" si="3"/>
        <v>3</v>
      </c>
      <c r="AJ15" s="115">
        <f>A16</f>
        <v>14</v>
      </c>
      <c r="AK15" s="115">
        <f>A18</f>
        <v>11</v>
      </c>
      <c r="AL15" s="115">
        <f>A20</f>
        <v>23</v>
      </c>
    </row>
    <row r="16" spans="1:38" x14ac:dyDescent="0.3">
      <c r="A16" s="161">
        <v>14</v>
      </c>
      <c r="B16" s="163">
        <v>2</v>
      </c>
      <c r="C16" s="38" t="str">
        <f>IF(A16&gt;0,IF(VLOOKUP(A16,seznam!$A$2:$C$129,3)&gt;0,VLOOKUP(A16,seznam!$A$2:$C$129,3),"------"),"------")</f>
        <v>Jiskra Strážnice</v>
      </c>
      <c r="D16" s="138">
        <f>I14</f>
        <v>0</v>
      </c>
      <c r="E16" s="138" t="str">
        <f>H14</f>
        <v>:</v>
      </c>
      <c r="F16" s="140">
        <f>G14</f>
        <v>3</v>
      </c>
      <c r="G16" s="130"/>
      <c r="H16" s="131"/>
      <c r="I16" s="155"/>
      <c r="J16" s="128">
        <f>AE15</f>
        <v>1</v>
      </c>
      <c r="K16" s="138" t="str">
        <f>AF15</f>
        <v>:</v>
      </c>
      <c r="L16" s="140">
        <f>AG15</f>
        <v>3</v>
      </c>
      <c r="M16" s="128">
        <f>AE18</f>
        <v>3</v>
      </c>
      <c r="N16" s="138" t="str">
        <f>AF18</f>
        <v>:</v>
      </c>
      <c r="O16" s="165">
        <f>AG18</f>
        <v>1</v>
      </c>
      <c r="P16" s="136">
        <f>D16+J16+M16</f>
        <v>4</v>
      </c>
      <c r="Q16" s="138" t="s">
        <v>7</v>
      </c>
      <c r="R16" s="140">
        <f>F16+L16+O16</f>
        <v>7</v>
      </c>
      <c r="S16" s="142">
        <f>IF(D16&gt;F16,2,IF(AND(D16&lt;F16,E16=":"),1,0))+IF(J16&gt;L16,2,IF(AND(J16&lt;L16,K16=":"),1,0))+IF(M16&gt;O16,2,IF(AND(M16&lt;O16,N16=":"),1,0))</f>
        <v>4</v>
      </c>
      <c r="T16" s="144">
        <v>3</v>
      </c>
      <c r="V16" s="7">
        <v>3</v>
      </c>
      <c r="W16" s="11" t="str">
        <f>C21</f>
        <v>Křepelová Kamila</v>
      </c>
      <c r="X16" s="18" t="s">
        <v>10</v>
      </c>
      <c r="Y16" s="14" t="str">
        <f>C19</f>
        <v>Pantlík Daniel</v>
      </c>
      <c r="Z16" s="42" t="s">
        <v>254</v>
      </c>
      <c r="AA16" s="39" t="s">
        <v>248</v>
      </c>
      <c r="AB16" s="39" t="s">
        <v>243</v>
      </c>
      <c r="AC16" s="39" t="s">
        <v>259</v>
      </c>
      <c r="AD16" s="46"/>
      <c r="AE16" s="25">
        <f t="shared" si="2"/>
        <v>1</v>
      </c>
      <c r="AF16" s="26" t="s">
        <v>7</v>
      </c>
      <c r="AG16" s="27">
        <f t="shared" si="3"/>
        <v>3</v>
      </c>
      <c r="AJ16" s="115">
        <f>A20</f>
        <v>23</v>
      </c>
      <c r="AK16" s="115">
        <f>A18</f>
        <v>11</v>
      </c>
      <c r="AL16" s="115">
        <f>A14</f>
        <v>2</v>
      </c>
    </row>
    <row r="17" spans="1:38" x14ac:dyDescent="0.3">
      <c r="A17" s="161"/>
      <c r="B17" s="167"/>
      <c r="C17" s="35" t="str">
        <f>IF(A16&gt;0,IF(VLOOKUP(A16,seznam!$A$2:$C$129,2)&gt;0,VLOOKUP(A16,seznam!$A$2:$C$129,2),"------"),"------")</f>
        <v>Piškula Jakub</v>
      </c>
      <c r="D17" s="148"/>
      <c r="E17" s="148"/>
      <c r="F17" s="149"/>
      <c r="G17" s="156"/>
      <c r="H17" s="157"/>
      <c r="I17" s="158"/>
      <c r="J17" s="129"/>
      <c r="K17" s="148"/>
      <c r="L17" s="149"/>
      <c r="M17" s="129"/>
      <c r="N17" s="148"/>
      <c r="O17" s="166"/>
      <c r="P17" s="152"/>
      <c r="Q17" s="153"/>
      <c r="R17" s="154"/>
      <c r="S17" s="150"/>
      <c r="T17" s="151"/>
      <c r="V17" s="7">
        <v>4</v>
      </c>
      <c r="W17" s="11" t="str">
        <f>C15</f>
        <v>Šimon Samuel</v>
      </c>
      <c r="X17" s="17" t="s">
        <v>10</v>
      </c>
      <c r="Y17" s="14" t="str">
        <f>C17</f>
        <v>Piškula Jakub</v>
      </c>
      <c r="Z17" s="42" t="s">
        <v>242</v>
      </c>
      <c r="AA17" s="39" t="s">
        <v>243</v>
      </c>
      <c r="AB17" s="39" t="s">
        <v>240</v>
      </c>
      <c r="AC17" s="39"/>
      <c r="AD17" s="46"/>
      <c r="AE17" s="25">
        <f t="shared" si="2"/>
        <v>3</v>
      </c>
      <c r="AF17" s="26" t="s">
        <v>7</v>
      </c>
      <c r="AG17" s="27">
        <f t="shared" si="3"/>
        <v>0</v>
      </c>
      <c r="AJ17" s="115">
        <f>A14</f>
        <v>2</v>
      </c>
      <c r="AK17" s="115">
        <f>A16</f>
        <v>14</v>
      </c>
      <c r="AL17" s="115">
        <f>A18</f>
        <v>11</v>
      </c>
    </row>
    <row r="18" spans="1:38" x14ac:dyDescent="0.3">
      <c r="A18" s="161">
        <v>11</v>
      </c>
      <c r="B18" s="163">
        <v>3</v>
      </c>
      <c r="C18" s="38" t="str">
        <f>IF(A18&gt;0,IF(VLOOKUP(A18,seznam!$A$2:$C$129,3)&gt;0,VLOOKUP(A18,seznam!$A$2:$C$129,3),"------"),"------")</f>
        <v>MK Řeznovice</v>
      </c>
      <c r="D18" s="138">
        <f>L14</f>
        <v>0</v>
      </c>
      <c r="E18" s="138" t="str">
        <f>K14</f>
        <v>:</v>
      </c>
      <c r="F18" s="140">
        <f>J14</f>
        <v>3</v>
      </c>
      <c r="G18" s="128">
        <f>L16</f>
        <v>3</v>
      </c>
      <c r="H18" s="138" t="str">
        <f>K16</f>
        <v>:</v>
      </c>
      <c r="I18" s="140">
        <f>J16</f>
        <v>1</v>
      </c>
      <c r="J18" s="130"/>
      <c r="K18" s="131"/>
      <c r="L18" s="155"/>
      <c r="M18" s="128">
        <f>AG16</f>
        <v>3</v>
      </c>
      <c r="N18" s="138" t="str">
        <f>AF16</f>
        <v>:</v>
      </c>
      <c r="O18" s="165">
        <f>AE16</f>
        <v>1</v>
      </c>
      <c r="P18" s="136">
        <f>D18+G18+M18</f>
        <v>6</v>
      </c>
      <c r="Q18" s="138" t="s">
        <v>7</v>
      </c>
      <c r="R18" s="140">
        <f>F18+I18+O18</f>
        <v>5</v>
      </c>
      <c r="S18" s="142">
        <f>IF(D18&gt;F18,2,IF(AND(D18&lt;F18,E18=":"),1,0))+IF(G18&gt;I18,2,IF(AND(G18&lt;I18,H18=":"),1,0))+IF(M18&gt;O18,2,IF(AND(M18&lt;O18,N18=":"),1,0))</f>
        <v>5</v>
      </c>
      <c r="T18" s="144">
        <v>2</v>
      </c>
      <c r="V18" s="7">
        <v>5</v>
      </c>
      <c r="W18" s="11" t="str">
        <f>C17</f>
        <v>Piškula Jakub</v>
      </c>
      <c r="X18" s="17" t="s">
        <v>10</v>
      </c>
      <c r="Y18" s="14" t="str">
        <f>C21</f>
        <v>Křepelová Kamila</v>
      </c>
      <c r="Z18" s="42" t="s">
        <v>237</v>
      </c>
      <c r="AA18" s="39" t="s">
        <v>242</v>
      </c>
      <c r="AB18" s="39" t="s">
        <v>247</v>
      </c>
      <c r="AC18" s="39" t="s">
        <v>239</v>
      </c>
      <c r="AD18" s="46"/>
      <c r="AE18" s="25">
        <f t="shared" si="2"/>
        <v>3</v>
      </c>
      <c r="AF18" s="26" t="s">
        <v>7</v>
      </c>
      <c r="AG18" s="27">
        <f t="shared" si="3"/>
        <v>1</v>
      </c>
      <c r="AJ18" s="115">
        <f>A16</f>
        <v>14</v>
      </c>
      <c r="AK18" s="115">
        <f>A20</f>
        <v>23</v>
      </c>
      <c r="AL18" s="115">
        <f>A14</f>
        <v>2</v>
      </c>
    </row>
    <row r="19" spans="1:38" ht="13.5" thickBot="1" x14ac:dyDescent="0.35">
      <c r="A19" s="161"/>
      <c r="B19" s="167"/>
      <c r="C19" s="35" t="str">
        <f>IF(A18&gt;0,IF(VLOOKUP(A18,seznam!$A$2:$C$129,2)&gt;0,VLOOKUP(A18,seznam!$A$2:$C$129,2),"------"),"------")</f>
        <v>Pantlík Daniel</v>
      </c>
      <c r="D19" s="148"/>
      <c r="E19" s="148"/>
      <c r="F19" s="149"/>
      <c r="G19" s="129"/>
      <c r="H19" s="148"/>
      <c r="I19" s="149"/>
      <c r="J19" s="156"/>
      <c r="K19" s="157"/>
      <c r="L19" s="158"/>
      <c r="M19" s="129"/>
      <c r="N19" s="148"/>
      <c r="O19" s="166"/>
      <c r="P19" s="147"/>
      <c r="Q19" s="148"/>
      <c r="R19" s="149"/>
      <c r="S19" s="150"/>
      <c r="T19" s="151"/>
      <c r="V19" s="8">
        <v>6</v>
      </c>
      <c r="W19" s="12" t="str">
        <f>C19</f>
        <v>Pantlík Daniel</v>
      </c>
      <c r="X19" s="19" t="s">
        <v>10</v>
      </c>
      <c r="Y19" s="15" t="str">
        <f>C15</f>
        <v>Šimon Samuel</v>
      </c>
      <c r="Z19" s="43" t="s">
        <v>251</v>
      </c>
      <c r="AA19" s="44" t="s">
        <v>248</v>
      </c>
      <c r="AB19" s="44" t="s">
        <v>251</v>
      </c>
      <c r="AC19" s="44"/>
      <c r="AD19" s="47"/>
      <c r="AE19" s="28">
        <f t="shared" si="2"/>
        <v>0</v>
      </c>
      <c r="AF19" s="29" t="s">
        <v>7</v>
      </c>
      <c r="AG19" s="30">
        <f t="shared" si="3"/>
        <v>3</v>
      </c>
      <c r="AJ19" s="115">
        <f>A18</f>
        <v>11</v>
      </c>
      <c r="AK19" s="115">
        <f>A14</f>
        <v>2</v>
      </c>
      <c r="AL19" s="115">
        <f>A16</f>
        <v>14</v>
      </c>
    </row>
    <row r="20" spans="1:38" x14ac:dyDescent="0.3">
      <c r="A20" s="161">
        <v>23</v>
      </c>
      <c r="B20" s="163">
        <v>4</v>
      </c>
      <c r="C20" s="38" t="str">
        <f>IF(A20&gt;0,IF(VLOOKUP(A20,seznam!$A$2:$C$129,3)&gt;0,VLOOKUP(A20,seznam!$A$2:$C$129,3),"------"),"------")</f>
        <v>STK Zbraslavec</v>
      </c>
      <c r="D20" s="138">
        <f>O14</f>
        <v>0</v>
      </c>
      <c r="E20" s="138" t="str">
        <f>N14</f>
        <v>:</v>
      </c>
      <c r="F20" s="140">
        <f>M14</f>
        <v>3</v>
      </c>
      <c r="G20" s="128">
        <f>O16</f>
        <v>1</v>
      </c>
      <c r="H20" s="138" t="str">
        <f>N16</f>
        <v>:</v>
      </c>
      <c r="I20" s="140">
        <f>M16</f>
        <v>3</v>
      </c>
      <c r="J20" s="128">
        <f>O18</f>
        <v>1</v>
      </c>
      <c r="K20" s="138" t="str">
        <f>N18</f>
        <v>:</v>
      </c>
      <c r="L20" s="140">
        <f>M18</f>
        <v>3</v>
      </c>
      <c r="M20" s="130"/>
      <c r="N20" s="131"/>
      <c r="O20" s="132"/>
      <c r="P20" s="136">
        <f>D20+G20+J20</f>
        <v>2</v>
      </c>
      <c r="Q20" s="138" t="s">
        <v>7</v>
      </c>
      <c r="R20" s="140">
        <f>F20+I20+L20</f>
        <v>9</v>
      </c>
      <c r="S20" s="142">
        <f>IF(D20&gt;F20,2,IF(AND(D20&lt;F20,E20=":"),1,0))+IF(G20&gt;I20,2,IF(AND(G20&lt;I20,H20=":"),1,0))+IF(J20&gt;L20,2,IF(AND(J20&lt;L20,K20=":"),1,0))</f>
        <v>3</v>
      </c>
      <c r="T20" s="144">
        <v>4</v>
      </c>
    </row>
    <row r="21" spans="1:38" ht="13.5" thickBot="1" x14ac:dyDescent="0.35">
      <c r="A21" s="162"/>
      <c r="B21" s="164"/>
      <c r="C21" s="36" t="str">
        <f>IF(A20&gt;0,IF(VLOOKUP(A20,seznam!$A$2:$C$129,2)&gt;0,VLOOKUP(A20,seznam!$A$2:$C$129,2),"------"),"------")</f>
        <v>Křepelová Kamila</v>
      </c>
      <c r="D21" s="139"/>
      <c r="E21" s="139"/>
      <c r="F21" s="141"/>
      <c r="G21" s="146"/>
      <c r="H21" s="139"/>
      <c r="I21" s="141"/>
      <c r="J21" s="146"/>
      <c r="K21" s="139"/>
      <c r="L21" s="141"/>
      <c r="M21" s="133"/>
      <c r="N21" s="134"/>
      <c r="O21" s="135"/>
      <c r="P21" s="137"/>
      <c r="Q21" s="139"/>
      <c r="R21" s="141"/>
      <c r="S21" s="143"/>
      <c r="T21" s="145"/>
    </row>
    <row r="22" spans="1:38" ht="13.5" thickBot="1" x14ac:dyDescent="0.35"/>
    <row r="23" spans="1:38" ht="13.5" thickBot="1" x14ac:dyDescent="0.35">
      <c r="A23" s="90" t="s">
        <v>2</v>
      </c>
      <c r="B23" s="177" t="s">
        <v>12</v>
      </c>
      <c r="C23" s="178"/>
      <c r="D23" s="179">
        <v>1</v>
      </c>
      <c r="E23" s="180"/>
      <c r="F23" s="181"/>
      <c r="G23" s="182">
        <v>2</v>
      </c>
      <c r="H23" s="180"/>
      <c r="I23" s="181"/>
      <c r="J23" s="182">
        <v>3</v>
      </c>
      <c r="K23" s="180"/>
      <c r="L23" s="181"/>
      <c r="M23" s="182">
        <v>4</v>
      </c>
      <c r="N23" s="180"/>
      <c r="O23" s="183"/>
      <c r="P23" s="179" t="s">
        <v>4</v>
      </c>
      <c r="Q23" s="184"/>
      <c r="R23" s="185"/>
      <c r="S23" s="5" t="s">
        <v>5</v>
      </c>
      <c r="T23" s="4" t="s">
        <v>6</v>
      </c>
    </row>
    <row r="24" spans="1:38" x14ac:dyDescent="0.3">
      <c r="A24" s="172">
        <v>3</v>
      </c>
      <c r="B24" s="173">
        <v>1</v>
      </c>
      <c r="C24" s="37" t="str">
        <f>IF(A24&gt;0,IF(VLOOKUP(A24,seznam!$A$2:$C$129,3)&gt;0,VLOOKUP(A24,seznam!$A$2:$C$129,3),"------"),"------")</f>
        <v>MSK Břeclav</v>
      </c>
      <c r="D24" s="174"/>
      <c r="E24" s="175"/>
      <c r="F24" s="176"/>
      <c r="G24" s="168">
        <f>AE27</f>
        <v>3</v>
      </c>
      <c r="H24" s="169" t="str">
        <f>AF27</f>
        <v>:</v>
      </c>
      <c r="I24" s="170">
        <f>AG27</f>
        <v>1</v>
      </c>
      <c r="J24" s="168">
        <f>AG29</f>
        <v>3</v>
      </c>
      <c r="K24" s="169" t="str">
        <f>AF29</f>
        <v>:</v>
      </c>
      <c r="L24" s="170">
        <f>AE29</f>
        <v>1</v>
      </c>
      <c r="M24" s="168">
        <f>AE24</f>
        <v>3</v>
      </c>
      <c r="N24" s="169" t="str">
        <f>AF24</f>
        <v>:</v>
      </c>
      <c r="O24" s="171">
        <f>AG24</f>
        <v>0</v>
      </c>
      <c r="P24" s="159">
        <f>G24+J24+M24</f>
        <v>9</v>
      </c>
      <c r="Q24" s="169" t="s">
        <v>7</v>
      </c>
      <c r="R24" s="170">
        <f>I24+L24+O24</f>
        <v>2</v>
      </c>
      <c r="S24" s="186">
        <f>IF(G24&gt;I24,2,IF(AND(G24&lt;I24,H24=":"),1,0))+IF(J24&gt;L24,2,IF(AND(J24&lt;L24,K24=":"),1,0))+IF(M24&gt;O24,2,IF(AND(M24&lt;O24,N24=":"),1,0))</f>
        <v>6</v>
      </c>
      <c r="T24" s="160">
        <v>1</v>
      </c>
      <c r="V24" s="6">
        <v>1</v>
      </c>
      <c r="W24" s="10" t="str">
        <f>C25</f>
        <v>Kapitán Martin</v>
      </c>
      <c r="X24" s="16" t="s">
        <v>10</v>
      </c>
      <c r="Y24" s="13" t="str">
        <f>C31</f>
        <v>Hrdličková Veronika</v>
      </c>
      <c r="Z24" s="40" t="s">
        <v>239</v>
      </c>
      <c r="AA24" s="41" t="s">
        <v>239</v>
      </c>
      <c r="AB24" s="41" t="s">
        <v>240</v>
      </c>
      <c r="AC24" s="41"/>
      <c r="AD24" s="45"/>
      <c r="AE24" s="22">
        <f t="shared" ref="AE24:AE29" si="4">IF(AND(LEN(Z24)&gt;0,MID(Z24,1,1)&lt;&gt;"-"),"1","0")+IF(AND(LEN(AA24)&gt;0,MID(AA24,1,1)&lt;&gt;"-"),"1","0")+IF(AND(LEN(AB24)&gt;0,MID(AB24,1,1)&lt;&gt;"-"),"1","0")+IF(AND(LEN(AC24)&gt;0,MID(AC24,1,1)&lt;&gt;"-"),"1","0")+IF(AND(LEN(AD24)&gt;0,MID(AD24,1,1)&lt;&gt;"-"),"1","0")</f>
        <v>3</v>
      </c>
      <c r="AF24" s="23" t="s">
        <v>7</v>
      </c>
      <c r="AG24" s="24">
        <f t="shared" ref="AG24:AG29" si="5">IF(AND(LEN(Z24)&gt;0,MID(Z24,1,1)="-"),"1","0")+IF(AND(LEN(AA24)&gt;0,MID(AA24,1,1)="-"),"1","0")+IF(AND(LEN(AB24)&gt;0,MID(AB24,1,1)="-"),"1","0")+IF(AND(LEN(AC24)&gt;0,MID(AC24,1,1)="-"),"1","0")+IF(AND(LEN(AD24)&gt;0,MID(AD24,1,1)="-"),"1","0")</f>
        <v>0</v>
      </c>
      <c r="AJ24" s="115">
        <f>A24</f>
        <v>3</v>
      </c>
      <c r="AK24" s="115">
        <f>A30</f>
        <v>21</v>
      </c>
      <c r="AL24" s="115">
        <f>A26</f>
        <v>17</v>
      </c>
    </row>
    <row r="25" spans="1:38" x14ac:dyDescent="0.3">
      <c r="A25" s="161"/>
      <c r="B25" s="167"/>
      <c r="C25" s="89" t="str">
        <f>IF(A24&gt;0,IF(VLOOKUP(A24,seznam!$A$2:$C$129,2)&gt;0,VLOOKUP(A24,seznam!$A$2:$C$129,2),"------"),"------")</f>
        <v>Kapitán Martin</v>
      </c>
      <c r="D25" s="157"/>
      <c r="E25" s="157"/>
      <c r="F25" s="158"/>
      <c r="G25" s="129"/>
      <c r="H25" s="148"/>
      <c r="I25" s="149"/>
      <c r="J25" s="129"/>
      <c r="K25" s="148"/>
      <c r="L25" s="149"/>
      <c r="M25" s="129"/>
      <c r="N25" s="148"/>
      <c r="O25" s="166"/>
      <c r="P25" s="147"/>
      <c r="Q25" s="148"/>
      <c r="R25" s="149"/>
      <c r="S25" s="150"/>
      <c r="T25" s="151"/>
      <c r="V25" s="7">
        <v>2</v>
      </c>
      <c r="W25" s="11" t="str">
        <f>C27</f>
        <v>Marek František</v>
      </c>
      <c r="X25" s="17" t="s">
        <v>10</v>
      </c>
      <c r="Y25" s="14" t="str">
        <f>C29</f>
        <v>Tomeček Richard</v>
      </c>
      <c r="Z25" s="42" t="s">
        <v>237</v>
      </c>
      <c r="AA25" s="39" t="s">
        <v>252</v>
      </c>
      <c r="AB25" s="39" t="s">
        <v>253</v>
      </c>
      <c r="AC25" s="39" t="s">
        <v>247</v>
      </c>
      <c r="AD25" s="46"/>
      <c r="AE25" s="25">
        <f t="shared" si="4"/>
        <v>1</v>
      </c>
      <c r="AF25" s="26" t="s">
        <v>7</v>
      </c>
      <c r="AG25" s="27">
        <f t="shared" si="5"/>
        <v>3</v>
      </c>
      <c r="AJ25" s="115">
        <f>A26</f>
        <v>17</v>
      </c>
      <c r="AK25" s="115">
        <f>A28</f>
        <v>12</v>
      </c>
      <c r="AL25" s="115">
        <f>A30</f>
        <v>21</v>
      </c>
    </row>
    <row r="26" spans="1:38" x14ac:dyDescent="0.3">
      <c r="A26" s="161">
        <v>17</v>
      </c>
      <c r="B26" s="163">
        <v>2</v>
      </c>
      <c r="C26" s="38" t="str">
        <f>IF(A26&gt;0,IF(VLOOKUP(A26,seznam!$A$2:$C$129,3)&gt;0,VLOOKUP(A26,seznam!$A$2:$C$129,3),"------"),"------")</f>
        <v>Sokol Znojmo-Orel Únanov</v>
      </c>
      <c r="D26" s="138">
        <f>I24</f>
        <v>1</v>
      </c>
      <c r="E26" s="138" t="str">
        <f>H24</f>
        <v>:</v>
      </c>
      <c r="F26" s="140">
        <f>G24</f>
        <v>3</v>
      </c>
      <c r="G26" s="130"/>
      <c r="H26" s="131"/>
      <c r="I26" s="155"/>
      <c r="J26" s="128">
        <f>AE25</f>
        <v>1</v>
      </c>
      <c r="K26" s="138" t="str">
        <f>AF25</f>
        <v>:</v>
      </c>
      <c r="L26" s="140">
        <f>AG25</f>
        <v>3</v>
      </c>
      <c r="M26" s="128">
        <f>AE28</f>
        <v>2</v>
      </c>
      <c r="N26" s="138" t="str">
        <f>AF28</f>
        <v>:</v>
      </c>
      <c r="O26" s="165">
        <f>AG28</f>
        <v>3</v>
      </c>
      <c r="P26" s="136">
        <f>D26+J26+M26</f>
        <v>4</v>
      </c>
      <c r="Q26" s="138" t="s">
        <v>7</v>
      </c>
      <c r="R26" s="140">
        <f>F26+L26+O26</f>
        <v>9</v>
      </c>
      <c r="S26" s="142">
        <f>IF(D26&gt;F26,2,IF(AND(D26&lt;F26,E26=":"),1,0))+IF(J26&gt;L26,2,IF(AND(J26&lt;L26,K26=":"),1,0))+IF(M26&gt;O26,2,IF(AND(M26&lt;O26,N26=":"),1,0))</f>
        <v>3</v>
      </c>
      <c r="T26" s="144">
        <v>4</v>
      </c>
      <c r="V26" s="7">
        <v>3</v>
      </c>
      <c r="W26" s="11" t="str">
        <f>C31</f>
        <v>Hrdličková Veronika</v>
      </c>
      <c r="X26" s="18" t="s">
        <v>10</v>
      </c>
      <c r="Y26" s="14" t="str">
        <f>C29</f>
        <v>Tomeček Richard</v>
      </c>
      <c r="Z26" s="42" t="s">
        <v>247</v>
      </c>
      <c r="AA26" s="39" t="s">
        <v>246</v>
      </c>
      <c r="AB26" s="39" t="s">
        <v>245</v>
      </c>
      <c r="AC26" s="39"/>
      <c r="AD26" s="46"/>
      <c r="AE26" s="25">
        <f t="shared" si="4"/>
        <v>0</v>
      </c>
      <c r="AF26" s="26" t="s">
        <v>7</v>
      </c>
      <c r="AG26" s="27">
        <f t="shared" si="5"/>
        <v>3</v>
      </c>
      <c r="AJ26" s="115">
        <f>A30</f>
        <v>21</v>
      </c>
      <c r="AK26" s="115">
        <f>A28</f>
        <v>12</v>
      </c>
      <c r="AL26" s="115">
        <f>A24</f>
        <v>3</v>
      </c>
    </row>
    <row r="27" spans="1:38" x14ac:dyDescent="0.3">
      <c r="A27" s="161"/>
      <c r="B27" s="167"/>
      <c r="C27" s="35" t="str">
        <f>IF(A26&gt;0,IF(VLOOKUP(A26,seznam!$A$2:$C$129,2)&gt;0,VLOOKUP(A26,seznam!$A$2:$C$129,2),"------"),"------")</f>
        <v>Marek František</v>
      </c>
      <c r="D27" s="148"/>
      <c r="E27" s="148"/>
      <c r="F27" s="149"/>
      <c r="G27" s="156"/>
      <c r="H27" s="157"/>
      <c r="I27" s="158"/>
      <c r="J27" s="129"/>
      <c r="K27" s="148"/>
      <c r="L27" s="149"/>
      <c r="M27" s="129"/>
      <c r="N27" s="148"/>
      <c r="O27" s="166"/>
      <c r="P27" s="152"/>
      <c r="Q27" s="153"/>
      <c r="R27" s="154"/>
      <c r="S27" s="150"/>
      <c r="T27" s="151"/>
      <c r="V27" s="7">
        <v>4</v>
      </c>
      <c r="W27" s="11" t="str">
        <f>C25</f>
        <v>Kapitán Martin</v>
      </c>
      <c r="X27" s="17" t="s">
        <v>10</v>
      </c>
      <c r="Y27" s="14" t="str">
        <f>C27</f>
        <v>Marek František</v>
      </c>
      <c r="Z27" s="42" t="s">
        <v>240</v>
      </c>
      <c r="AA27" s="39" t="s">
        <v>259</v>
      </c>
      <c r="AB27" s="39" t="s">
        <v>250</v>
      </c>
      <c r="AC27" s="39" t="s">
        <v>250</v>
      </c>
      <c r="AD27" s="46"/>
      <c r="AE27" s="25">
        <f t="shared" si="4"/>
        <v>3</v>
      </c>
      <c r="AF27" s="26" t="s">
        <v>7</v>
      </c>
      <c r="AG27" s="27">
        <f t="shared" si="5"/>
        <v>1</v>
      </c>
      <c r="AJ27" s="115">
        <f>A24</f>
        <v>3</v>
      </c>
      <c r="AK27" s="115">
        <f>A26</f>
        <v>17</v>
      </c>
      <c r="AL27" s="115">
        <f>A28</f>
        <v>12</v>
      </c>
    </row>
    <row r="28" spans="1:38" x14ac:dyDescent="0.3">
      <c r="A28" s="161">
        <v>12</v>
      </c>
      <c r="B28" s="163">
        <v>3</v>
      </c>
      <c r="C28" s="38" t="str">
        <f>IF(A28&gt;0,IF(VLOOKUP(A28,seznam!$A$2:$C$129,3)&gt;0,VLOOKUP(A28,seznam!$A$2:$C$129,3),"------"),"------")</f>
        <v>Jiskra Strážnice</v>
      </c>
      <c r="D28" s="138">
        <f>L24</f>
        <v>1</v>
      </c>
      <c r="E28" s="138" t="str">
        <f>K24</f>
        <v>:</v>
      </c>
      <c r="F28" s="140">
        <f>J24</f>
        <v>3</v>
      </c>
      <c r="G28" s="128">
        <f>L26</f>
        <v>3</v>
      </c>
      <c r="H28" s="138" t="str">
        <f>K26</f>
        <v>:</v>
      </c>
      <c r="I28" s="140">
        <f>J26</f>
        <v>1</v>
      </c>
      <c r="J28" s="130"/>
      <c r="K28" s="131"/>
      <c r="L28" s="155"/>
      <c r="M28" s="128">
        <f>AG26</f>
        <v>3</v>
      </c>
      <c r="N28" s="138" t="str">
        <f>AF26</f>
        <v>:</v>
      </c>
      <c r="O28" s="165">
        <f>AE26</f>
        <v>0</v>
      </c>
      <c r="P28" s="136">
        <f>D28+G28+M28</f>
        <v>7</v>
      </c>
      <c r="Q28" s="138" t="s">
        <v>7</v>
      </c>
      <c r="R28" s="140">
        <f>F28+I28+O28</f>
        <v>4</v>
      </c>
      <c r="S28" s="142">
        <f>IF(D28&gt;F28,2,IF(AND(D28&lt;F28,E28=":"),1,0))+IF(G28&gt;I28,2,IF(AND(G28&lt;I28,H28=":"),1,0))+IF(M28&gt;O28,2,IF(AND(M28&lt;O28,N28=":"),1,0))</f>
        <v>5</v>
      </c>
      <c r="T28" s="144">
        <v>2</v>
      </c>
      <c r="V28" s="7">
        <v>5</v>
      </c>
      <c r="W28" s="11" t="str">
        <f>C27</f>
        <v>Marek František</v>
      </c>
      <c r="X28" s="17" t="s">
        <v>10</v>
      </c>
      <c r="Y28" s="14" t="str">
        <f>C31</f>
        <v>Hrdličková Veronika</v>
      </c>
      <c r="Z28" s="42" t="s">
        <v>254</v>
      </c>
      <c r="AA28" s="39" t="s">
        <v>236</v>
      </c>
      <c r="AB28" s="39" t="s">
        <v>254</v>
      </c>
      <c r="AC28" s="39" t="s">
        <v>236</v>
      </c>
      <c r="AD28" s="46" t="s">
        <v>251</v>
      </c>
      <c r="AE28" s="25">
        <f t="shared" si="4"/>
        <v>2</v>
      </c>
      <c r="AF28" s="26" t="s">
        <v>7</v>
      </c>
      <c r="AG28" s="27">
        <f t="shared" si="5"/>
        <v>3</v>
      </c>
      <c r="AJ28" s="115">
        <f>A26</f>
        <v>17</v>
      </c>
      <c r="AK28" s="115">
        <f>A30</f>
        <v>21</v>
      </c>
      <c r="AL28" s="115">
        <f>A24</f>
        <v>3</v>
      </c>
    </row>
    <row r="29" spans="1:38" ht="13.5" thickBot="1" x14ac:dyDescent="0.35">
      <c r="A29" s="161"/>
      <c r="B29" s="167"/>
      <c r="C29" s="35" t="str">
        <f>IF(A28&gt;0,IF(VLOOKUP(A28,seznam!$A$2:$C$129,2)&gt;0,VLOOKUP(A28,seznam!$A$2:$C$129,2),"------"),"------")</f>
        <v>Tomeček Richard</v>
      </c>
      <c r="D29" s="148"/>
      <c r="E29" s="148"/>
      <c r="F29" s="149"/>
      <c r="G29" s="129"/>
      <c r="H29" s="148"/>
      <c r="I29" s="149"/>
      <c r="J29" s="156"/>
      <c r="K29" s="157"/>
      <c r="L29" s="158"/>
      <c r="M29" s="129"/>
      <c r="N29" s="148"/>
      <c r="O29" s="166"/>
      <c r="P29" s="147"/>
      <c r="Q29" s="148"/>
      <c r="R29" s="149"/>
      <c r="S29" s="150"/>
      <c r="T29" s="151"/>
      <c r="V29" s="8">
        <v>6</v>
      </c>
      <c r="W29" s="12" t="str">
        <f>C29</f>
        <v>Tomeček Richard</v>
      </c>
      <c r="X29" s="19" t="s">
        <v>10</v>
      </c>
      <c r="Y29" s="15" t="str">
        <f>C25</f>
        <v>Kapitán Martin</v>
      </c>
      <c r="Z29" s="43" t="s">
        <v>245</v>
      </c>
      <c r="AA29" s="44" t="s">
        <v>252</v>
      </c>
      <c r="AB29" s="44" t="s">
        <v>261</v>
      </c>
      <c r="AC29" s="44" t="s">
        <v>258</v>
      </c>
      <c r="AD29" s="47"/>
      <c r="AE29" s="28">
        <f t="shared" si="4"/>
        <v>1</v>
      </c>
      <c r="AF29" s="29" t="s">
        <v>7</v>
      </c>
      <c r="AG29" s="30">
        <f t="shared" si="5"/>
        <v>3</v>
      </c>
      <c r="AJ29" s="115">
        <f>A28</f>
        <v>12</v>
      </c>
      <c r="AK29" s="115">
        <f>A24</f>
        <v>3</v>
      </c>
      <c r="AL29" s="115">
        <f>A26</f>
        <v>17</v>
      </c>
    </row>
    <row r="30" spans="1:38" x14ac:dyDescent="0.3">
      <c r="A30" s="161">
        <v>21</v>
      </c>
      <c r="B30" s="163">
        <v>4</v>
      </c>
      <c r="C30" s="38" t="str">
        <f>IF(A30&gt;0,IF(VLOOKUP(A30,seznam!$A$2:$C$129,3)&gt;0,VLOOKUP(A30,seznam!$A$2:$C$129,3),"------"),"------")</f>
        <v>MS Brno</v>
      </c>
      <c r="D30" s="138">
        <f>O24</f>
        <v>0</v>
      </c>
      <c r="E30" s="138" t="str">
        <f>N24</f>
        <v>:</v>
      </c>
      <c r="F30" s="140">
        <f>M24</f>
        <v>3</v>
      </c>
      <c r="G30" s="128">
        <f>O26</f>
        <v>3</v>
      </c>
      <c r="H30" s="138" t="str">
        <f>N26</f>
        <v>:</v>
      </c>
      <c r="I30" s="140">
        <f>M26</f>
        <v>2</v>
      </c>
      <c r="J30" s="128">
        <f>O28</f>
        <v>0</v>
      </c>
      <c r="K30" s="138" t="str">
        <f>N28</f>
        <v>:</v>
      </c>
      <c r="L30" s="140">
        <f>M28</f>
        <v>3</v>
      </c>
      <c r="M30" s="130"/>
      <c r="N30" s="131"/>
      <c r="O30" s="132"/>
      <c r="P30" s="136">
        <f>D30+G30+J30</f>
        <v>3</v>
      </c>
      <c r="Q30" s="138" t="s">
        <v>7</v>
      </c>
      <c r="R30" s="140">
        <f>F30+I30+L30</f>
        <v>8</v>
      </c>
      <c r="S30" s="142">
        <f>IF(D30&gt;F30,2,IF(AND(D30&lt;F30,E30=":"),1,0))+IF(G30&gt;I30,2,IF(AND(G30&lt;I30,H30=":"),1,0))+IF(J30&gt;L30,2,IF(AND(J30&lt;L30,K30=":"),1,0))</f>
        <v>4</v>
      </c>
      <c r="T30" s="144">
        <v>3</v>
      </c>
    </row>
    <row r="31" spans="1:38" ht="13.5" thickBot="1" x14ac:dyDescent="0.35">
      <c r="A31" s="162"/>
      <c r="B31" s="164"/>
      <c r="C31" s="36" t="str">
        <f>IF(A30&gt;0,IF(VLOOKUP(A30,seznam!$A$2:$C$129,2)&gt;0,VLOOKUP(A30,seznam!$A$2:$C$129,2),"------"),"------")</f>
        <v>Hrdličková Veronika</v>
      </c>
      <c r="D31" s="139"/>
      <c r="E31" s="139"/>
      <c r="F31" s="141"/>
      <c r="G31" s="146"/>
      <c r="H31" s="139"/>
      <c r="I31" s="141"/>
      <c r="J31" s="146"/>
      <c r="K31" s="139"/>
      <c r="L31" s="141"/>
      <c r="M31" s="133"/>
      <c r="N31" s="134"/>
      <c r="O31" s="135"/>
      <c r="P31" s="137"/>
      <c r="Q31" s="139"/>
      <c r="R31" s="141"/>
      <c r="S31" s="143"/>
      <c r="T31" s="145"/>
    </row>
    <row r="32" spans="1:38" ht="13.5" thickBot="1" x14ac:dyDescent="0.35"/>
    <row r="33" spans="1:38" ht="13.5" thickBot="1" x14ac:dyDescent="0.35">
      <c r="A33" s="90" t="s">
        <v>2</v>
      </c>
      <c r="B33" s="177" t="s">
        <v>13</v>
      </c>
      <c r="C33" s="178"/>
      <c r="D33" s="179">
        <v>1</v>
      </c>
      <c r="E33" s="180"/>
      <c r="F33" s="181"/>
      <c r="G33" s="182">
        <v>2</v>
      </c>
      <c r="H33" s="180"/>
      <c r="I33" s="181"/>
      <c r="J33" s="182">
        <v>3</v>
      </c>
      <c r="K33" s="180"/>
      <c r="L33" s="181"/>
      <c r="M33" s="182">
        <v>4</v>
      </c>
      <c r="N33" s="180"/>
      <c r="O33" s="183"/>
      <c r="P33" s="179" t="s">
        <v>4</v>
      </c>
      <c r="Q33" s="184"/>
      <c r="R33" s="185"/>
      <c r="S33" s="5" t="s">
        <v>5</v>
      </c>
      <c r="T33" s="4" t="s">
        <v>6</v>
      </c>
    </row>
    <row r="34" spans="1:38" x14ac:dyDescent="0.3">
      <c r="A34" s="172">
        <v>4</v>
      </c>
      <c r="B34" s="173">
        <v>1</v>
      </c>
      <c r="C34" s="37" t="str">
        <f>IF(A34&gt;0,IF(VLOOKUP(A34,seznam!$A$2:$C$129,3)&gt;0,VLOOKUP(A34,seznam!$A$2:$C$129,3),"------"),"------")</f>
        <v>Jiskra Strážnice</v>
      </c>
      <c r="D34" s="174"/>
      <c r="E34" s="175"/>
      <c r="F34" s="176"/>
      <c r="G34" s="168">
        <f>AE37</f>
        <v>3</v>
      </c>
      <c r="H34" s="169" t="str">
        <f>AF37</f>
        <v>:</v>
      </c>
      <c r="I34" s="170">
        <f>AG37</f>
        <v>0</v>
      </c>
      <c r="J34" s="168">
        <f>AG39</f>
        <v>3</v>
      </c>
      <c r="K34" s="169" t="str">
        <f>AF39</f>
        <v>:</v>
      </c>
      <c r="L34" s="170">
        <f>AE39</f>
        <v>1</v>
      </c>
      <c r="M34" s="168">
        <f>AE34</f>
        <v>3</v>
      </c>
      <c r="N34" s="169" t="str">
        <f>AF34</f>
        <v>:</v>
      </c>
      <c r="O34" s="171">
        <f>AG34</f>
        <v>0</v>
      </c>
      <c r="P34" s="159">
        <f>G34+J34+M34</f>
        <v>9</v>
      </c>
      <c r="Q34" s="169" t="s">
        <v>7</v>
      </c>
      <c r="R34" s="170">
        <f>I34+L34+O34</f>
        <v>1</v>
      </c>
      <c r="S34" s="186">
        <f>IF(G34&gt;I34,2,IF(AND(G34&lt;I34,H34=":"),1,0))+IF(J34&gt;L34,2,IF(AND(J34&lt;L34,K34=":"),1,0))+IF(M34&gt;O34,2,IF(AND(M34&lt;O34,N34=":"),1,0))</f>
        <v>6</v>
      </c>
      <c r="T34" s="160">
        <v>1</v>
      </c>
      <c r="V34" s="6">
        <v>1</v>
      </c>
      <c r="W34" s="10" t="str">
        <f>C35</f>
        <v>Peťura Patrik</v>
      </c>
      <c r="X34" s="16" t="s">
        <v>10</v>
      </c>
      <c r="Y34" s="13" t="str">
        <f>C41</f>
        <v>Plotzer Robin</v>
      </c>
      <c r="Z34" s="40" t="s">
        <v>236</v>
      </c>
      <c r="AA34" s="41" t="s">
        <v>242</v>
      </c>
      <c r="AB34" s="41" t="s">
        <v>237</v>
      </c>
      <c r="AC34" s="41"/>
      <c r="AD34" s="45"/>
      <c r="AE34" s="22">
        <f t="shared" ref="AE34:AE39" si="6">IF(AND(LEN(Z34)&gt;0,MID(Z34,1,1)&lt;&gt;"-"),"1","0")+IF(AND(LEN(AA34)&gt;0,MID(AA34,1,1)&lt;&gt;"-"),"1","0")+IF(AND(LEN(AB34)&gt;0,MID(AB34,1,1)&lt;&gt;"-"),"1","0")+IF(AND(LEN(AC34)&gt;0,MID(AC34,1,1)&lt;&gt;"-"),"1","0")+IF(AND(LEN(AD34)&gt;0,MID(AD34,1,1)&lt;&gt;"-"),"1","0")</f>
        <v>3</v>
      </c>
      <c r="AF34" s="23" t="s">
        <v>7</v>
      </c>
      <c r="AG34" s="24">
        <f t="shared" ref="AG34:AG39" si="7">IF(AND(LEN(Z34)&gt;0,MID(Z34,1,1)="-"),"1","0")+IF(AND(LEN(AA34)&gt;0,MID(AA34,1,1)="-"),"1","0")+IF(AND(LEN(AB34)&gt;0,MID(AB34,1,1)="-"),"1","0")+IF(AND(LEN(AC34)&gt;0,MID(AC34,1,1)="-"),"1","0")+IF(AND(LEN(AD34)&gt;0,MID(AD34,1,1)="-"),"1","0")</f>
        <v>0</v>
      </c>
      <c r="AJ34" s="115">
        <f>A34</f>
        <v>4</v>
      </c>
      <c r="AK34" s="115">
        <f>A40</f>
        <v>22</v>
      </c>
      <c r="AL34" s="115">
        <f>A36</f>
        <v>18</v>
      </c>
    </row>
    <row r="35" spans="1:38" x14ac:dyDescent="0.3">
      <c r="A35" s="161"/>
      <c r="B35" s="167"/>
      <c r="C35" s="89" t="str">
        <f>IF(A34&gt;0,IF(VLOOKUP(A34,seznam!$A$2:$C$129,2)&gt;0,VLOOKUP(A34,seznam!$A$2:$C$129,2),"------"),"------")</f>
        <v>Peťura Patrik</v>
      </c>
      <c r="D35" s="157"/>
      <c r="E35" s="157"/>
      <c r="F35" s="158"/>
      <c r="G35" s="129"/>
      <c r="H35" s="148"/>
      <c r="I35" s="149"/>
      <c r="J35" s="129"/>
      <c r="K35" s="148"/>
      <c r="L35" s="149"/>
      <c r="M35" s="129"/>
      <c r="N35" s="148"/>
      <c r="O35" s="166"/>
      <c r="P35" s="147"/>
      <c r="Q35" s="148"/>
      <c r="R35" s="149"/>
      <c r="S35" s="150"/>
      <c r="T35" s="151"/>
      <c r="V35" s="7">
        <v>2</v>
      </c>
      <c r="W35" s="11" t="str">
        <f>C37</f>
        <v>Sýkora Šebestián</v>
      </c>
      <c r="X35" s="17" t="s">
        <v>10</v>
      </c>
      <c r="Y35" s="14" t="str">
        <f>C39</f>
        <v>Pilitowská Ela</v>
      </c>
      <c r="Z35" s="42" t="s">
        <v>251</v>
      </c>
      <c r="AA35" s="39" t="s">
        <v>255</v>
      </c>
      <c r="AB35" s="39" t="s">
        <v>244</v>
      </c>
      <c r="AC35" s="39"/>
      <c r="AD35" s="46"/>
      <c r="AE35" s="25">
        <f t="shared" si="6"/>
        <v>0</v>
      </c>
      <c r="AF35" s="26" t="s">
        <v>7</v>
      </c>
      <c r="AG35" s="27">
        <f t="shared" si="7"/>
        <v>3</v>
      </c>
      <c r="AJ35" s="115">
        <f>A36</f>
        <v>18</v>
      </c>
      <c r="AK35" s="115">
        <f>A38</f>
        <v>8</v>
      </c>
      <c r="AL35" s="115">
        <f>A40</f>
        <v>22</v>
      </c>
    </row>
    <row r="36" spans="1:38" x14ac:dyDescent="0.3">
      <c r="A36" s="161">
        <v>18</v>
      </c>
      <c r="B36" s="163">
        <v>2</v>
      </c>
      <c r="C36" s="38" t="str">
        <f>IF(A36&gt;0,IF(VLOOKUP(A36,seznam!$A$2:$C$129,3)&gt;0,VLOOKUP(A36,seznam!$A$2:$C$129,3),"------"),"------")</f>
        <v>KST FOSFA LVA</v>
      </c>
      <c r="D36" s="138">
        <f>I34</f>
        <v>0</v>
      </c>
      <c r="E36" s="138" t="str">
        <f>H34</f>
        <v>:</v>
      </c>
      <c r="F36" s="140">
        <f>G34</f>
        <v>3</v>
      </c>
      <c r="G36" s="130"/>
      <c r="H36" s="131"/>
      <c r="I36" s="155"/>
      <c r="J36" s="128">
        <f>AE35</f>
        <v>0</v>
      </c>
      <c r="K36" s="138" t="str">
        <f>AF35</f>
        <v>:</v>
      </c>
      <c r="L36" s="140">
        <f>AG35</f>
        <v>3</v>
      </c>
      <c r="M36" s="128">
        <f>AE38</f>
        <v>0</v>
      </c>
      <c r="N36" s="138" t="str">
        <f>AF38</f>
        <v>:</v>
      </c>
      <c r="O36" s="165">
        <f>AG38</f>
        <v>3</v>
      </c>
      <c r="P36" s="136">
        <f>D36+J36+M36</f>
        <v>0</v>
      </c>
      <c r="Q36" s="138" t="s">
        <v>7</v>
      </c>
      <c r="R36" s="140">
        <f>F36+L36+O36</f>
        <v>9</v>
      </c>
      <c r="S36" s="142">
        <f>IF(D36&gt;F36,2,IF(AND(D36&lt;F36,E36=":"),1,0))+IF(J36&gt;L36,2,IF(AND(J36&lt;L36,K36=":"),1,0))+IF(M36&gt;O36,2,IF(AND(M36&lt;O36,N36=":"),1,0))</f>
        <v>3</v>
      </c>
      <c r="T36" s="144">
        <v>4</v>
      </c>
      <c r="V36" s="7">
        <v>3</v>
      </c>
      <c r="W36" s="11" t="str">
        <f>C41</f>
        <v>Plotzer Robin</v>
      </c>
      <c r="X36" s="18" t="s">
        <v>10</v>
      </c>
      <c r="Y36" s="14" t="str">
        <f>C39</f>
        <v>Pilitowská Ela</v>
      </c>
      <c r="Z36" s="42" t="s">
        <v>247</v>
      </c>
      <c r="AA36" s="39" t="s">
        <v>246</v>
      </c>
      <c r="AB36" s="39" t="s">
        <v>249</v>
      </c>
      <c r="AC36" s="39" t="s">
        <v>247</v>
      </c>
      <c r="AD36" s="46"/>
      <c r="AE36" s="25">
        <f t="shared" si="6"/>
        <v>1</v>
      </c>
      <c r="AF36" s="26" t="s">
        <v>7</v>
      </c>
      <c r="AG36" s="27">
        <f t="shared" si="7"/>
        <v>3</v>
      </c>
      <c r="AJ36" s="115">
        <f>A40</f>
        <v>22</v>
      </c>
      <c r="AK36" s="115">
        <f>A38</f>
        <v>8</v>
      </c>
      <c r="AL36" s="115">
        <f>A34</f>
        <v>4</v>
      </c>
    </row>
    <row r="37" spans="1:38" x14ac:dyDescent="0.3">
      <c r="A37" s="161"/>
      <c r="B37" s="167"/>
      <c r="C37" s="35" t="str">
        <f>IF(A36&gt;0,IF(VLOOKUP(A36,seznam!$A$2:$C$129,2)&gt;0,VLOOKUP(A36,seznam!$A$2:$C$129,2),"------"),"------")</f>
        <v>Sýkora Šebestián</v>
      </c>
      <c r="D37" s="148"/>
      <c r="E37" s="148"/>
      <c r="F37" s="149"/>
      <c r="G37" s="156"/>
      <c r="H37" s="157"/>
      <c r="I37" s="158"/>
      <c r="J37" s="129"/>
      <c r="K37" s="148"/>
      <c r="L37" s="149"/>
      <c r="M37" s="129"/>
      <c r="N37" s="148"/>
      <c r="O37" s="166"/>
      <c r="P37" s="152"/>
      <c r="Q37" s="153"/>
      <c r="R37" s="154"/>
      <c r="S37" s="150"/>
      <c r="T37" s="151"/>
      <c r="V37" s="7">
        <v>4</v>
      </c>
      <c r="W37" s="11" t="str">
        <f>C35</f>
        <v>Peťura Patrik</v>
      </c>
      <c r="X37" s="17" t="s">
        <v>10</v>
      </c>
      <c r="Y37" s="14" t="str">
        <f>C37</f>
        <v>Sýkora Šebestián</v>
      </c>
      <c r="Z37" s="42" t="s">
        <v>238</v>
      </c>
      <c r="AA37" s="39" t="s">
        <v>240</v>
      </c>
      <c r="AB37" s="39" t="s">
        <v>240</v>
      </c>
      <c r="AC37" s="39"/>
      <c r="AD37" s="46"/>
      <c r="AE37" s="25">
        <f t="shared" si="6"/>
        <v>3</v>
      </c>
      <c r="AF37" s="26" t="s">
        <v>7</v>
      </c>
      <c r="AG37" s="27">
        <f t="shared" si="7"/>
        <v>0</v>
      </c>
      <c r="AJ37" s="115">
        <f>A34</f>
        <v>4</v>
      </c>
      <c r="AK37" s="115">
        <f>A36</f>
        <v>18</v>
      </c>
      <c r="AL37" s="115">
        <f>A38</f>
        <v>8</v>
      </c>
    </row>
    <row r="38" spans="1:38" x14ac:dyDescent="0.3">
      <c r="A38" s="161">
        <v>8</v>
      </c>
      <c r="B38" s="163">
        <v>3</v>
      </c>
      <c r="C38" s="38" t="str">
        <f>IF(A38&gt;0,IF(VLOOKUP(A38,seznam!$A$2:$C$129,3)&gt;0,VLOOKUP(A38,seznam!$A$2:$C$129,3),"------"),"------")</f>
        <v>KST Blansko</v>
      </c>
      <c r="D38" s="138">
        <f>L34</f>
        <v>1</v>
      </c>
      <c r="E38" s="138" t="str">
        <f>K34</f>
        <v>:</v>
      </c>
      <c r="F38" s="140">
        <f>J34</f>
        <v>3</v>
      </c>
      <c r="G38" s="128">
        <f>L36</f>
        <v>3</v>
      </c>
      <c r="H38" s="138" t="str">
        <f>K36</f>
        <v>:</v>
      </c>
      <c r="I38" s="140">
        <f>J36</f>
        <v>0</v>
      </c>
      <c r="J38" s="130"/>
      <c r="K38" s="131"/>
      <c r="L38" s="155"/>
      <c r="M38" s="128">
        <f>AG36</f>
        <v>3</v>
      </c>
      <c r="N38" s="138" t="str">
        <f>AF36</f>
        <v>:</v>
      </c>
      <c r="O38" s="165">
        <f>AE36</f>
        <v>1</v>
      </c>
      <c r="P38" s="136">
        <f>D38+G38+M38</f>
        <v>7</v>
      </c>
      <c r="Q38" s="138" t="s">
        <v>7</v>
      </c>
      <c r="R38" s="140">
        <f>F38+I38+O38</f>
        <v>4</v>
      </c>
      <c r="S38" s="142">
        <f>IF(D38&gt;F38,2,IF(AND(D38&lt;F38,E38=":"),1,0))+IF(G38&gt;I38,2,IF(AND(G38&lt;I38,H38=":"),1,0))+IF(M38&gt;O38,2,IF(AND(M38&lt;O38,N38=":"),1,0))</f>
        <v>5</v>
      </c>
      <c r="T38" s="144">
        <v>2</v>
      </c>
      <c r="V38" s="7">
        <v>5</v>
      </c>
      <c r="W38" s="11" t="str">
        <f>C37</f>
        <v>Sýkora Šebestián</v>
      </c>
      <c r="X38" s="17" t="s">
        <v>10</v>
      </c>
      <c r="Y38" s="14" t="str">
        <f>C41</f>
        <v>Plotzer Robin</v>
      </c>
      <c r="Z38" s="42" t="s">
        <v>254</v>
      </c>
      <c r="AA38" s="39" t="s">
        <v>252</v>
      </c>
      <c r="AB38" s="39" t="s">
        <v>248</v>
      </c>
      <c r="AC38" s="39"/>
      <c r="AD38" s="46"/>
      <c r="AE38" s="25">
        <f t="shared" si="6"/>
        <v>0</v>
      </c>
      <c r="AF38" s="26" t="s">
        <v>7</v>
      </c>
      <c r="AG38" s="27">
        <f t="shared" si="7"/>
        <v>3</v>
      </c>
      <c r="AJ38" s="115">
        <f>A36</f>
        <v>18</v>
      </c>
      <c r="AK38" s="115">
        <f>A40</f>
        <v>22</v>
      </c>
      <c r="AL38" s="115">
        <f>A34</f>
        <v>4</v>
      </c>
    </row>
    <row r="39" spans="1:38" ht="13.5" thickBot="1" x14ac:dyDescent="0.35">
      <c r="A39" s="161"/>
      <c r="B39" s="167"/>
      <c r="C39" s="35" t="str">
        <f>IF(A38&gt;0,IF(VLOOKUP(A38,seznam!$A$2:$C$129,2)&gt;0,VLOOKUP(A38,seznam!$A$2:$C$129,2),"------"),"------")</f>
        <v>Pilitowská Ela</v>
      </c>
      <c r="D39" s="148"/>
      <c r="E39" s="148"/>
      <c r="F39" s="149"/>
      <c r="G39" s="129"/>
      <c r="H39" s="148"/>
      <c r="I39" s="149"/>
      <c r="J39" s="156"/>
      <c r="K39" s="157"/>
      <c r="L39" s="158"/>
      <c r="M39" s="129"/>
      <c r="N39" s="148"/>
      <c r="O39" s="166"/>
      <c r="P39" s="147"/>
      <c r="Q39" s="148"/>
      <c r="R39" s="149"/>
      <c r="S39" s="150"/>
      <c r="T39" s="151"/>
      <c r="V39" s="8">
        <v>6</v>
      </c>
      <c r="W39" s="12" t="str">
        <f>C39</f>
        <v>Pilitowská Ela</v>
      </c>
      <c r="X39" s="19" t="s">
        <v>10</v>
      </c>
      <c r="Y39" s="15" t="str">
        <f>C35</f>
        <v>Peťura Patrik</v>
      </c>
      <c r="Z39" s="43" t="s">
        <v>257</v>
      </c>
      <c r="AA39" s="44" t="s">
        <v>248</v>
      </c>
      <c r="AB39" s="44" t="s">
        <v>240</v>
      </c>
      <c r="AC39" s="44" t="s">
        <v>244</v>
      </c>
      <c r="AD39" s="47"/>
      <c r="AE39" s="28">
        <f t="shared" si="6"/>
        <v>1</v>
      </c>
      <c r="AF39" s="29" t="s">
        <v>7</v>
      </c>
      <c r="AG39" s="30">
        <f t="shared" si="7"/>
        <v>3</v>
      </c>
      <c r="AJ39" s="115">
        <f>A38</f>
        <v>8</v>
      </c>
      <c r="AK39" s="115">
        <f>A34</f>
        <v>4</v>
      </c>
      <c r="AL39" s="115">
        <f>A36</f>
        <v>18</v>
      </c>
    </row>
    <row r="40" spans="1:38" x14ac:dyDescent="0.3">
      <c r="A40" s="161">
        <v>22</v>
      </c>
      <c r="B40" s="163">
        <v>4</v>
      </c>
      <c r="C40" s="38" t="str">
        <f>IF(A40&gt;0,IF(VLOOKUP(A40,seznam!$A$2:$C$129,3)&gt;0,VLOOKUP(A40,seznam!$A$2:$C$129,3),"------"),"------")</f>
        <v>MK Řeznovice</v>
      </c>
      <c r="D40" s="138">
        <f>O34</f>
        <v>0</v>
      </c>
      <c r="E40" s="138" t="str">
        <f>N34</f>
        <v>:</v>
      </c>
      <c r="F40" s="140">
        <f>M34</f>
        <v>3</v>
      </c>
      <c r="G40" s="128">
        <f>O36</f>
        <v>3</v>
      </c>
      <c r="H40" s="138" t="str">
        <f>N36</f>
        <v>:</v>
      </c>
      <c r="I40" s="140">
        <f>M36</f>
        <v>0</v>
      </c>
      <c r="J40" s="128">
        <f>O38</f>
        <v>1</v>
      </c>
      <c r="K40" s="138" t="str">
        <f>N38</f>
        <v>:</v>
      </c>
      <c r="L40" s="140">
        <f>M38</f>
        <v>3</v>
      </c>
      <c r="M40" s="130"/>
      <c r="N40" s="131"/>
      <c r="O40" s="132"/>
      <c r="P40" s="136">
        <f>D40+G40+J40</f>
        <v>4</v>
      </c>
      <c r="Q40" s="138" t="s">
        <v>7</v>
      </c>
      <c r="R40" s="140">
        <f>F40+I40+L40</f>
        <v>6</v>
      </c>
      <c r="S40" s="142">
        <f>IF(D40&gt;F40,2,IF(AND(D40&lt;F40,E40=":"),1,0))+IF(G40&gt;I40,2,IF(AND(G40&lt;I40,H40=":"),1,0))+IF(J40&gt;L40,2,IF(AND(J40&lt;L40,K40=":"),1,0))</f>
        <v>4</v>
      </c>
      <c r="T40" s="144">
        <v>3</v>
      </c>
    </row>
    <row r="41" spans="1:38" ht="13.5" thickBot="1" x14ac:dyDescent="0.35">
      <c r="A41" s="162"/>
      <c r="B41" s="164"/>
      <c r="C41" s="36" t="str">
        <f>IF(A40&gt;0,IF(VLOOKUP(A40,seznam!$A$2:$C$129,2)&gt;0,VLOOKUP(A40,seznam!$A$2:$C$129,2),"------"),"------")</f>
        <v>Plotzer Robin</v>
      </c>
      <c r="D41" s="139"/>
      <c r="E41" s="139"/>
      <c r="F41" s="141"/>
      <c r="G41" s="146"/>
      <c r="H41" s="139"/>
      <c r="I41" s="141"/>
      <c r="J41" s="146"/>
      <c r="K41" s="139"/>
      <c r="L41" s="141"/>
      <c r="M41" s="133"/>
      <c r="N41" s="134"/>
      <c r="O41" s="135"/>
      <c r="P41" s="137"/>
      <c r="Q41" s="139"/>
      <c r="R41" s="141"/>
      <c r="S41" s="143"/>
      <c r="T41" s="145"/>
    </row>
    <row r="42" spans="1:38" ht="40" customHeight="1" x14ac:dyDescent="0.3">
      <c r="B42" s="123" t="str">
        <f>B1</f>
        <v>BTM B - U11 - 1.stupeň turnaj A</v>
      </c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</row>
    <row r="43" spans="1:38" ht="13.5" thickBot="1" x14ac:dyDescent="0.35"/>
    <row r="44" spans="1:38" ht="13.5" thickBot="1" x14ac:dyDescent="0.35">
      <c r="A44" s="90" t="s">
        <v>2</v>
      </c>
      <c r="B44" s="177" t="s">
        <v>14</v>
      </c>
      <c r="C44" s="178"/>
      <c r="D44" s="179">
        <v>1</v>
      </c>
      <c r="E44" s="180"/>
      <c r="F44" s="181"/>
      <c r="G44" s="182">
        <v>2</v>
      </c>
      <c r="H44" s="180"/>
      <c r="I44" s="181"/>
      <c r="J44" s="182">
        <v>3</v>
      </c>
      <c r="K44" s="180"/>
      <c r="L44" s="181"/>
      <c r="M44" s="182">
        <v>4</v>
      </c>
      <c r="N44" s="180"/>
      <c r="O44" s="183"/>
      <c r="P44" s="179" t="s">
        <v>4</v>
      </c>
      <c r="Q44" s="184"/>
      <c r="R44" s="185"/>
      <c r="S44" s="5" t="s">
        <v>5</v>
      </c>
      <c r="T44" s="4" t="s">
        <v>6</v>
      </c>
    </row>
    <row r="45" spans="1:38" x14ac:dyDescent="0.3">
      <c r="A45" s="172">
        <v>5</v>
      </c>
      <c r="B45" s="173">
        <v>1</v>
      </c>
      <c r="C45" s="37" t="str">
        <f>IF(A45&gt;0,IF(VLOOKUP(A45,seznam!$A$2:$C$129,3)&gt;0,VLOOKUP(A45,seznam!$A$2:$C$129,3),"------"),"------")</f>
        <v>Sokol Vracov</v>
      </c>
      <c r="D45" s="174"/>
      <c r="E45" s="175"/>
      <c r="F45" s="176"/>
      <c r="G45" s="168">
        <f>AE48</f>
        <v>3</v>
      </c>
      <c r="H45" s="169" t="str">
        <f>AF48</f>
        <v>:</v>
      </c>
      <c r="I45" s="170">
        <f>AG48</f>
        <v>1</v>
      </c>
      <c r="J45" s="168">
        <f>AG50</f>
        <v>3</v>
      </c>
      <c r="K45" s="169" t="str">
        <f>AF50</f>
        <v>:</v>
      </c>
      <c r="L45" s="170">
        <f>AE50</f>
        <v>1</v>
      </c>
      <c r="M45" s="168">
        <f>AE45</f>
        <v>3</v>
      </c>
      <c r="N45" s="169" t="str">
        <f>AF45</f>
        <v>:</v>
      </c>
      <c r="O45" s="171">
        <f>AG45</f>
        <v>1</v>
      </c>
      <c r="P45" s="159">
        <f>G45+J45+M45</f>
        <v>9</v>
      </c>
      <c r="Q45" s="169" t="s">
        <v>7</v>
      </c>
      <c r="R45" s="170">
        <f>I45+L45+O45</f>
        <v>3</v>
      </c>
      <c r="S45" s="186">
        <f>IF(G45&gt;I45,2,IF(AND(G45&lt;I45,H45=":"),1,0))+IF(J45&gt;L45,2,IF(AND(J45&lt;L45,K45=":"),1,0))+IF(M45&gt;O45,2,IF(AND(M45&lt;O45,N45=":"),1,0))</f>
        <v>6</v>
      </c>
      <c r="T45" s="160">
        <v>1</v>
      </c>
      <c r="V45" s="6">
        <v>1</v>
      </c>
      <c r="W45" s="10" t="str">
        <f>C46</f>
        <v>Šlampová Lucie</v>
      </c>
      <c r="X45" s="16" t="s">
        <v>10</v>
      </c>
      <c r="Y45" s="13" t="str">
        <f>C52</f>
        <v>Řezníček Filip</v>
      </c>
      <c r="Z45" s="40" t="s">
        <v>240</v>
      </c>
      <c r="AA45" s="41" t="s">
        <v>256</v>
      </c>
      <c r="AB45" s="41" t="s">
        <v>242</v>
      </c>
      <c r="AC45" s="41" t="s">
        <v>250</v>
      </c>
      <c r="AD45" s="45"/>
      <c r="AE45" s="22">
        <f t="shared" ref="AE45:AE50" si="8">IF(AND(LEN(Z45)&gt;0,MID(Z45,1,1)&lt;&gt;"-"),"1","0")+IF(AND(LEN(AA45)&gt;0,MID(AA45,1,1)&lt;&gt;"-"),"1","0")+IF(AND(LEN(AB45)&gt;0,MID(AB45,1,1)&lt;&gt;"-"),"1","0")+IF(AND(LEN(AC45)&gt;0,MID(AC45,1,1)&lt;&gt;"-"),"1","0")+IF(AND(LEN(AD45)&gt;0,MID(AD45,1,1)&lt;&gt;"-"),"1","0")</f>
        <v>3</v>
      </c>
      <c r="AF45" s="23" t="s">
        <v>7</v>
      </c>
      <c r="AG45" s="24">
        <f t="shared" ref="AG45:AG50" si="9">IF(AND(LEN(Z45)&gt;0,MID(Z45,1,1)="-"),"1","0")+IF(AND(LEN(AA45)&gt;0,MID(AA45,1,1)="-"),"1","0")+IF(AND(LEN(AB45)&gt;0,MID(AB45,1,1)="-"),"1","0")+IF(AND(LEN(AC45)&gt;0,MID(AC45,1,1)="-"),"1","0")+IF(AND(LEN(AD45)&gt;0,MID(AD45,1,1)="-"),"1","0")</f>
        <v>1</v>
      </c>
      <c r="AJ45" s="115">
        <f>A45</f>
        <v>5</v>
      </c>
      <c r="AK45" s="115">
        <f>A51</f>
        <v>19</v>
      </c>
      <c r="AL45" s="115">
        <f>A47</f>
        <v>15</v>
      </c>
    </row>
    <row r="46" spans="1:38" x14ac:dyDescent="0.3">
      <c r="A46" s="161"/>
      <c r="B46" s="167"/>
      <c r="C46" s="89" t="str">
        <f>IF(A45&gt;0,IF(VLOOKUP(A45,seznam!$A$2:$C$129,2)&gt;0,VLOOKUP(A45,seznam!$A$2:$C$129,2),"------"),"------")</f>
        <v>Šlampová Lucie</v>
      </c>
      <c r="D46" s="157"/>
      <c r="E46" s="157"/>
      <c r="F46" s="158"/>
      <c r="G46" s="129"/>
      <c r="H46" s="148"/>
      <c r="I46" s="149"/>
      <c r="J46" s="129"/>
      <c r="K46" s="148"/>
      <c r="L46" s="149"/>
      <c r="M46" s="129"/>
      <c r="N46" s="148"/>
      <c r="O46" s="166"/>
      <c r="P46" s="147"/>
      <c r="Q46" s="148"/>
      <c r="R46" s="149"/>
      <c r="S46" s="150"/>
      <c r="T46" s="151"/>
      <c r="V46" s="7">
        <v>2</v>
      </c>
      <c r="W46" s="11" t="str">
        <f>C48</f>
        <v>Ides Samuel</v>
      </c>
      <c r="X46" s="17" t="s">
        <v>10</v>
      </c>
      <c r="Y46" s="14" t="str">
        <f>C50</f>
        <v>Omelka Marek</v>
      </c>
      <c r="Z46" s="42" t="s">
        <v>257</v>
      </c>
      <c r="AA46" s="39" t="s">
        <v>244</v>
      </c>
      <c r="AB46" s="39" t="s">
        <v>251</v>
      </c>
      <c r="AC46" s="39"/>
      <c r="AD46" s="46"/>
      <c r="AE46" s="25">
        <f t="shared" si="8"/>
        <v>0</v>
      </c>
      <c r="AF46" s="26" t="s">
        <v>7</v>
      </c>
      <c r="AG46" s="27">
        <f t="shared" si="9"/>
        <v>3</v>
      </c>
      <c r="AJ46" s="115">
        <f>A47</f>
        <v>15</v>
      </c>
      <c r="AK46" s="115">
        <f>A49</f>
        <v>10</v>
      </c>
      <c r="AL46" s="115">
        <f>A51</f>
        <v>19</v>
      </c>
    </row>
    <row r="47" spans="1:38" x14ac:dyDescent="0.3">
      <c r="A47" s="161">
        <v>15</v>
      </c>
      <c r="B47" s="163">
        <v>2</v>
      </c>
      <c r="C47" s="38" t="str">
        <f>IF(A47&gt;0,IF(VLOOKUP(A47,seznam!$A$2:$C$129,3)&gt;0,VLOOKUP(A47,seznam!$A$2:$C$129,3),"------"),"------")</f>
        <v>Sokol Brno I</v>
      </c>
      <c r="D47" s="138">
        <f>I45</f>
        <v>1</v>
      </c>
      <c r="E47" s="138" t="str">
        <f>H45</f>
        <v>:</v>
      </c>
      <c r="F47" s="140">
        <f>G45</f>
        <v>3</v>
      </c>
      <c r="G47" s="130"/>
      <c r="H47" s="131"/>
      <c r="I47" s="155"/>
      <c r="J47" s="128">
        <f>AE46</f>
        <v>0</v>
      </c>
      <c r="K47" s="138" t="str">
        <f>AF46</f>
        <v>:</v>
      </c>
      <c r="L47" s="140">
        <f>AG46</f>
        <v>3</v>
      </c>
      <c r="M47" s="128">
        <f>AE49</f>
        <v>1</v>
      </c>
      <c r="N47" s="138" t="str">
        <f>AF49</f>
        <v>:</v>
      </c>
      <c r="O47" s="165">
        <f>AG49</f>
        <v>3</v>
      </c>
      <c r="P47" s="136">
        <f>D47+J47+M47</f>
        <v>2</v>
      </c>
      <c r="Q47" s="138" t="s">
        <v>7</v>
      </c>
      <c r="R47" s="140">
        <f>F47+L47+O47</f>
        <v>9</v>
      </c>
      <c r="S47" s="142">
        <f>IF(D47&gt;F47,2,IF(AND(D47&lt;F47,E47=":"),1,0))+IF(J47&gt;L47,2,IF(AND(J47&lt;L47,K47=":"),1,0))+IF(M47&gt;O47,2,IF(AND(M47&lt;O47,N47=":"),1,0))</f>
        <v>3</v>
      </c>
      <c r="T47" s="144">
        <v>4</v>
      </c>
      <c r="V47" s="7">
        <v>3</v>
      </c>
      <c r="W47" s="11" t="str">
        <f>C52</f>
        <v>Řezníček Filip</v>
      </c>
      <c r="X47" s="18" t="s">
        <v>10</v>
      </c>
      <c r="Y47" s="14" t="str">
        <f>C50</f>
        <v>Omelka Marek</v>
      </c>
      <c r="Z47" s="42" t="s">
        <v>239</v>
      </c>
      <c r="AA47" s="39" t="s">
        <v>257</v>
      </c>
      <c r="AB47" s="39" t="s">
        <v>254</v>
      </c>
      <c r="AC47" s="39" t="s">
        <v>249</v>
      </c>
      <c r="AD47" s="46" t="s">
        <v>247</v>
      </c>
      <c r="AE47" s="25">
        <f t="shared" si="8"/>
        <v>2</v>
      </c>
      <c r="AF47" s="26" t="s">
        <v>7</v>
      </c>
      <c r="AG47" s="27">
        <f t="shared" si="9"/>
        <v>3</v>
      </c>
      <c r="AJ47" s="115">
        <f>A51</f>
        <v>19</v>
      </c>
      <c r="AK47" s="115">
        <f>A49</f>
        <v>10</v>
      </c>
      <c r="AL47" s="115">
        <f>A45</f>
        <v>5</v>
      </c>
    </row>
    <row r="48" spans="1:38" x14ac:dyDescent="0.3">
      <c r="A48" s="161"/>
      <c r="B48" s="167"/>
      <c r="C48" s="35" t="str">
        <f>IF(A47&gt;0,IF(VLOOKUP(A47,seznam!$A$2:$C$129,2)&gt;0,VLOOKUP(A47,seznam!$A$2:$C$129,2),"------"),"------")</f>
        <v>Ides Samuel</v>
      </c>
      <c r="D48" s="148"/>
      <c r="E48" s="148"/>
      <c r="F48" s="149"/>
      <c r="G48" s="156"/>
      <c r="H48" s="157"/>
      <c r="I48" s="158"/>
      <c r="J48" s="129"/>
      <c r="K48" s="148"/>
      <c r="L48" s="149"/>
      <c r="M48" s="129"/>
      <c r="N48" s="148"/>
      <c r="O48" s="166"/>
      <c r="P48" s="152"/>
      <c r="Q48" s="153"/>
      <c r="R48" s="154"/>
      <c r="S48" s="150"/>
      <c r="T48" s="151"/>
      <c r="V48" s="7">
        <v>4</v>
      </c>
      <c r="W48" s="11" t="str">
        <f>C46</f>
        <v>Šlampová Lucie</v>
      </c>
      <c r="X48" s="17" t="s">
        <v>10</v>
      </c>
      <c r="Y48" s="14" t="str">
        <f>C48</f>
        <v>Ides Samuel</v>
      </c>
      <c r="Z48" s="42" t="s">
        <v>242</v>
      </c>
      <c r="AA48" s="39" t="s">
        <v>251</v>
      </c>
      <c r="AB48" s="39" t="s">
        <v>237</v>
      </c>
      <c r="AC48" s="39" t="s">
        <v>249</v>
      </c>
      <c r="AD48" s="46"/>
      <c r="AE48" s="25">
        <f t="shared" si="8"/>
        <v>3</v>
      </c>
      <c r="AF48" s="26" t="s">
        <v>7</v>
      </c>
      <c r="AG48" s="27">
        <f t="shared" si="9"/>
        <v>1</v>
      </c>
      <c r="AJ48" s="115">
        <f>A45</f>
        <v>5</v>
      </c>
      <c r="AK48" s="115">
        <f>A47</f>
        <v>15</v>
      </c>
      <c r="AL48" s="115">
        <f>A49</f>
        <v>10</v>
      </c>
    </row>
    <row r="49" spans="1:38" x14ac:dyDescent="0.3">
      <c r="A49" s="161">
        <v>10</v>
      </c>
      <c r="B49" s="163">
        <v>3</v>
      </c>
      <c r="C49" s="38" t="str">
        <f>IF(A49&gt;0,IF(VLOOKUP(A49,seznam!$A$2:$C$129,3)&gt;0,VLOOKUP(A49,seznam!$A$2:$C$129,3),"------"),"------")</f>
        <v>KST FOSFA LVA</v>
      </c>
      <c r="D49" s="138">
        <f>L45</f>
        <v>1</v>
      </c>
      <c r="E49" s="138" t="str">
        <f>K45</f>
        <v>:</v>
      </c>
      <c r="F49" s="140">
        <f>J45</f>
        <v>3</v>
      </c>
      <c r="G49" s="128">
        <f>L47</f>
        <v>3</v>
      </c>
      <c r="H49" s="138" t="str">
        <f>K47</f>
        <v>:</v>
      </c>
      <c r="I49" s="140">
        <f>J47</f>
        <v>0</v>
      </c>
      <c r="J49" s="130"/>
      <c r="K49" s="131"/>
      <c r="L49" s="155"/>
      <c r="M49" s="128">
        <f>AG47</f>
        <v>3</v>
      </c>
      <c r="N49" s="138" t="str">
        <f>AF47</f>
        <v>:</v>
      </c>
      <c r="O49" s="165">
        <f>AE47</f>
        <v>2</v>
      </c>
      <c r="P49" s="136">
        <f>D49+G49+M49</f>
        <v>7</v>
      </c>
      <c r="Q49" s="138" t="s">
        <v>7</v>
      </c>
      <c r="R49" s="140">
        <f>F49+I49+O49</f>
        <v>5</v>
      </c>
      <c r="S49" s="142">
        <f>IF(D49&gt;F49,2,IF(AND(D49&lt;F49,E49=":"),1,0))+IF(G49&gt;I49,2,IF(AND(G49&lt;I49,H49=":"),1,0))+IF(M49&gt;O49,2,IF(AND(M49&lt;O49,N49=":"),1,0))</f>
        <v>5</v>
      </c>
      <c r="T49" s="144">
        <v>2</v>
      </c>
      <c r="V49" s="7">
        <v>5</v>
      </c>
      <c r="W49" s="11" t="str">
        <f>C48</f>
        <v>Ides Samuel</v>
      </c>
      <c r="X49" s="17" t="s">
        <v>10</v>
      </c>
      <c r="Y49" s="14" t="str">
        <f>C52</f>
        <v>Řezníček Filip</v>
      </c>
      <c r="Z49" s="42" t="s">
        <v>237</v>
      </c>
      <c r="AA49" s="39" t="s">
        <v>245</v>
      </c>
      <c r="AB49" s="39" t="s">
        <v>256</v>
      </c>
      <c r="AC49" s="39" t="s">
        <v>254</v>
      </c>
      <c r="AD49" s="46"/>
      <c r="AE49" s="25">
        <f t="shared" si="8"/>
        <v>1</v>
      </c>
      <c r="AF49" s="26" t="s">
        <v>7</v>
      </c>
      <c r="AG49" s="27">
        <f t="shared" si="9"/>
        <v>3</v>
      </c>
      <c r="AJ49" s="115">
        <f>A47</f>
        <v>15</v>
      </c>
      <c r="AK49" s="115">
        <f>A51</f>
        <v>19</v>
      </c>
      <c r="AL49" s="115">
        <f>A45</f>
        <v>5</v>
      </c>
    </row>
    <row r="50" spans="1:38" ht="13.5" thickBot="1" x14ac:dyDescent="0.35">
      <c r="A50" s="161"/>
      <c r="B50" s="167"/>
      <c r="C50" s="35" t="str">
        <f>IF(A49&gt;0,IF(VLOOKUP(A49,seznam!$A$2:$C$129,2)&gt;0,VLOOKUP(A49,seznam!$A$2:$C$129,2),"------"),"------")</f>
        <v>Omelka Marek</v>
      </c>
      <c r="D50" s="148"/>
      <c r="E50" s="148"/>
      <c r="F50" s="149"/>
      <c r="G50" s="129"/>
      <c r="H50" s="148"/>
      <c r="I50" s="149"/>
      <c r="J50" s="156"/>
      <c r="K50" s="157"/>
      <c r="L50" s="158"/>
      <c r="M50" s="129"/>
      <c r="N50" s="148"/>
      <c r="O50" s="166"/>
      <c r="P50" s="147"/>
      <c r="Q50" s="148"/>
      <c r="R50" s="149"/>
      <c r="S50" s="150"/>
      <c r="T50" s="151"/>
      <c r="V50" s="8">
        <v>6</v>
      </c>
      <c r="W50" s="12" t="str">
        <f>C50</f>
        <v>Omelka Marek</v>
      </c>
      <c r="X50" s="19" t="s">
        <v>10</v>
      </c>
      <c r="Y50" s="15" t="str">
        <f>C46</f>
        <v>Šlampová Lucie</v>
      </c>
      <c r="Z50" s="43" t="s">
        <v>251</v>
      </c>
      <c r="AA50" s="44" t="s">
        <v>254</v>
      </c>
      <c r="AB50" s="44" t="s">
        <v>240</v>
      </c>
      <c r="AC50" s="44" t="s">
        <v>259</v>
      </c>
      <c r="AD50" s="47"/>
      <c r="AE50" s="28">
        <f t="shared" si="8"/>
        <v>1</v>
      </c>
      <c r="AF50" s="29" t="s">
        <v>7</v>
      </c>
      <c r="AG50" s="30">
        <f t="shared" si="9"/>
        <v>3</v>
      </c>
      <c r="AJ50" s="115">
        <f>A49</f>
        <v>10</v>
      </c>
      <c r="AK50" s="115">
        <f>A45</f>
        <v>5</v>
      </c>
      <c r="AL50" s="115">
        <f>A47</f>
        <v>15</v>
      </c>
    </row>
    <row r="51" spans="1:38" x14ac:dyDescent="0.3">
      <c r="A51" s="161">
        <v>19</v>
      </c>
      <c r="B51" s="163">
        <v>4</v>
      </c>
      <c r="C51" s="38" t="str">
        <f>IF(A51&gt;0,IF(VLOOKUP(A51,seznam!$A$2:$C$129,3)&gt;0,VLOOKUP(A51,seznam!$A$2:$C$129,3),"------"),"------")</f>
        <v>SK Přerov</v>
      </c>
      <c r="D51" s="138">
        <f>O45</f>
        <v>1</v>
      </c>
      <c r="E51" s="138" t="str">
        <f>N45</f>
        <v>:</v>
      </c>
      <c r="F51" s="140">
        <f>M45</f>
        <v>3</v>
      </c>
      <c r="G51" s="128">
        <f>O47</f>
        <v>3</v>
      </c>
      <c r="H51" s="138" t="str">
        <f>N47</f>
        <v>:</v>
      </c>
      <c r="I51" s="140">
        <f>M47</f>
        <v>1</v>
      </c>
      <c r="J51" s="128">
        <f>O49</f>
        <v>2</v>
      </c>
      <c r="K51" s="138" t="str">
        <f>N49</f>
        <v>:</v>
      </c>
      <c r="L51" s="140">
        <f>M49</f>
        <v>3</v>
      </c>
      <c r="M51" s="130"/>
      <c r="N51" s="131"/>
      <c r="O51" s="132"/>
      <c r="P51" s="136">
        <f>D51+G51+J51</f>
        <v>6</v>
      </c>
      <c r="Q51" s="138" t="s">
        <v>7</v>
      </c>
      <c r="R51" s="140">
        <f>F51+I51+L51</f>
        <v>7</v>
      </c>
      <c r="S51" s="142">
        <f>IF(D51&gt;F51,2,IF(AND(D51&lt;F51,E51=":"),1,0))+IF(G51&gt;I51,2,IF(AND(G51&lt;I51,H51=":"),1,0))+IF(J51&gt;L51,2,IF(AND(J51&lt;L51,K51=":"),1,0))</f>
        <v>4</v>
      </c>
      <c r="T51" s="144">
        <v>3</v>
      </c>
    </row>
    <row r="52" spans="1:38" ht="13.5" thickBot="1" x14ac:dyDescent="0.35">
      <c r="A52" s="162"/>
      <c r="B52" s="164"/>
      <c r="C52" s="36" t="str">
        <f>IF(A51&gt;0,IF(VLOOKUP(A51,seznam!$A$2:$C$129,2)&gt;0,VLOOKUP(A51,seznam!$A$2:$C$129,2),"------"),"------")</f>
        <v>Řezníček Filip</v>
      </c>
      <c r="D52" s="139"/>
      <c r="E52" s="139"/>
      <c r="F52" s="141"/>
      <c r="G52" s="146"/>
      <c r="H52" s="139"/>
      <c r="I52" s="141"/>
      <c r="J52" s="146"/>
      <c r="K52" s="139"/>
      <c r="L52" s="141"/>
      <c r="M52" s="133"/>
      <c r="N52" s="134"/>
      <c r="O52" s="135"/>
      <c r="P52" s="137"/>
      <c r="Q52" s="139"/>
      <c r="R52" s="141"/>
      <c r="S52" s="143"/>
      <c r="T52" s="145"/>
    </row>
    <row r="53" spans="1:38" ht="13.5" thickBot="1" x14ac:dyDescent="0.35"/>
    <row r="54" spans="1:38" ht="13.5" thickBot="1" x14ac:dyDescent="0.35">
      <c r="A54" s="90" t="s">
        <v>2</v>
      </c>
      <c r="B54" s="177" t="s">
        <v>15</v>
      </c>
      <c r="C54" s="178"/>
      <c r="D54" s="179">
        <v>1</v>
      </c>
      <c r="E54" s="180"/>
      <c r="F54" s="181"/>
      <c r="G54" s="182">
        <v>2</v>
      </c>
      <c r="H54" s="180"/>
      <c r="I54" s="181"/>
      <c r="J54" s="182">
        <v>3</v>
      </c>
      <c r="K54" s="180"/>
      <c r="L54" s="181"/>
      <c r="M54" s="182">
        <v>4</v>
      </c>
      <c r="N54" s="180"/>
      <c r="O54" s="183"/>
      <c r="P54" s="179" t="s">
        <v>4</v>
      </c>
      <c r="Q54" s="184"/>
      <c r="R54" s="185"/>
      <c r="S54" s="5" t="s">
        <v>5</v>
      </c>
      <c r="T54" s="4" t="s">
        <v>6</v>
      </c>
    </row>
    <row r="55" spans="1:38" x14ac:dyDescent="0.3">
      <c r="A55" s="172">
        <v>6</v>
      </c>
      <c r="B55" s="173">
        <v>1</v>
      </c>
      <c r="C55" s="37" t="str">
        <f>IF(A55&gt;0,IF(VLOOKUP(A55,seznam!$A$2:$C$129,3)&gt;0,VLOOKUP(A55,seznam!$A$2:$C$129,3),"------"),"------")</f>
        <v>MS Brno</v>
      </c>
      <c r="D55" s="174"/>
      <c r="E55" s="175"/>
      <c r="F55" s="176"/>
      <c r="G55" s="168">
        <f>AE58</f>
        <v>3</v>
      </c>
      <c r="H55" s="169" t="str">
        <f>AF58</f>
        <v>:</v>
      </c>
      <c r="I55" s="170">
        <f>AG58</f>
        <v>0</v>
      </c>
      <c r="J55" s="168">
        <f>AG60</f>
        <v>1</v>
      </c>
      <c r="K55" s="169" t="str">
        <f>AF60</f>
        <v>:</v>
      </c>
      <c r="L55" s="170">
        <f>AE60</f>
        <v>3</v>
      </c>
      <c r="M55" s="168">
        <f>AE55</f>
        <v>3</v>
      </c>
      <c r="N55" s="169" t="str">
        <f>AF55</f>
        <v>:</v>
      </c>
      <c r="O55" s="171">
        <f>AG55</f>
        <v>0</v>
      </c>
      <c r="P55" s="159">
        <f>G55+J55+M55</f>
        <v>7</v>
      </c>
      <c r="Q55" s="169" t="s">
        <v>7</v>
      </c>
      <c r="R55" s="170">
        <f>I55+L55+O55</f>
        <v>3</v>
      </c>
      <c r="S55" s="186">
        <f>IF(G55&gt;I55,2,IF(AND(G55&lt;I55,H55=":"),1,0))+IF(J55&gt;L55,2,IF(AND(J55&lt;L55,K55=":"),1,0))+IF(M55&gt;O55,2,IF(AND(M55&lt;O55,N55=":"),1,0))</f>
        <v>5</v>
      </c>
      <c r="T55" s="160">
        <v>2</v>
      </c>
      <c r="V55" s="6">
        <v>1</v>
      </c>
      <c r="W55" s="10" t="str">
        <f>C56</f>
        <v>Solfronková Ema</v>
      </c>
      <c r="X55" s="16" t="s">
        <v>10</v>
      </c>
      <c r="Y55" s="13" t="str">
        <f>C62</f>
        <v>Spěvák Šimon</v>
      </c>
      <c r="Z55" s="40" t="s">
        <v>238</v>
      </c>
      <c r="AA55" s="41" t="s">
        <v>238</v>
      </c>
      <c r="AB55" s="41" t="s">
        <v>241</v>
      </c>
      <c r="AC55" s="41"/>
      <c r="AD55" s="45"/>
      <c r="AE55" s="22">
        <f t="shared" ref="AE55:AE60" si="10">IF(AND(LEN(Z55)&gt;0,MID(Z55,1,1)&lt;&gt;"-"),"1","0")+IF(AND(LEN(AA55)&gt;0,MID(AA55,1,1)&lt;&gt;"-"),"1","0")+IF(AND(LEN(AB55)&gt;0,MID(AB55,1,1)&lt;&gt;"-"),"1","0")+IF(AND(LEN(AC55)&gt;0,MID(AC55,1,1)&lt;&gt;"-"),"1","0")+IF(AND(LEN(AD55)&gt;0,MID(AD55,1,1)&lt;&gt;"-"),"1","0")</f>
        <v>3</v>
      </c>
      <c r="AF55" s="23" t="s">
        <v>7</v>
      </c>
      <c r="AG55" s="24">
        <f t="shared" ref="AG55:AG60" si="11">IF(AND(LEN(Z55)&gt;0,MID(Z55,1,1)="-"),"1","0")+IF(AND(LEN(AA55)&gt;0,MID(AA55,1,1)="-"),"1","0")+IF(AND(LEN(AB55)&gt;0,MID(AB55,1,1)="-"),"1","0")+IF(AND(LEN(AC55)&gt;0,MID(AC55,1,1)="-"),"1","0")+IF(AND(LEN(AD55)&gt;0,MID(AD55,1,1)="-"),"1","0")</f>
        <v>0</v>
      </c>
      <c r="AJ55" s="115">
        <f>A55</f>
        <v>6</v>
      </c>
      <c r="AK55" s="115">
        <f>A61</f>
        <v>24</v>
      </c>
      <c r="AL55" s="115">
        <f>A57</f>
        <v>16</v>
      </c>
    </row>
    <row r="56" spans="1:38" x14ac:dyDescent="0.3">
      <c r="A56" s="161"/>
      <c r="B56" s="167"/>
      <c r="C56" s="89" t="str">
        <f>IF(A55&gt;0,IF(VLOOKUP(A55,seznam!$A$2:$C$129,2)&gt;0,VLOOKUP(A55,seznam!$A$2:$C$129,2),"------"),"------")</f>
        <v>Solfronková Ema</v>
      </c>
      <c r="D56" s="157"/>
      <c r="E56" s="157"/>
      <c r="F56" s="158"/>
      <c r="G56" s="129"/>
      <c r="H56" s="148"/>
      <c r="I56" s="149"/>
      <c r="J56" s="129"/>
      <c r="K56" s="148"/>
      <c r="L56" s="149"/>
      <c r="M56" s="129"/>
      <c r="N56" s="148"/>
      <c r="O56" s="166"/>
      <c r="P56" s="147"/>
      <c r="Q56" s="148"/>
      <c r="R56" s="149"/>
      <c r="S56" s="150"/>
      <c r="T56" s="151"/>
      <c r="V56" s="7">
        <v>2</v>
      </c>
      <c r="W56" s="11" t="str">
        <f>C58</f>
        <v>Svobodová Kristýna</v>
      </c>
      <c r="X56" s="17" t="s">
        <v>10</v>
      </c>
      <c r="Y56" s="14" t="str">
        <f>C60</f>
        <v>Kmenta Josef</v>
      </c>
      <c r="Z56" s="42" t="s">
        <v>258</v>
      </c>
      <c r="AA56" s="39" t="s">
        <v>257</v>
      </c>
      <c r="AB56" s="39" t="s">
        <v>251</v>
      </c>
      <c r="AC56" s="39"/>
      <c r="AD56" s="46"/>
      <c r="AE56" s="25">
        <f t="shared" si="10"/>
        <v>0</v>
      </c>
      <c r="AF56" s="26" t="s">
        <v>7</v>
      </c>
      <c r="AG56" s="27">
        <f t="shared" si="11"/>
        <v>3</v>
      </c>
      <c r="AJ56" s="115">
        <f>A57</f>
        <v>16</v>
      </c>
      <c r="AK56" s="115">
        <f>A59</f>
        <v>7</v>
      </c>
      <c r="AL56" s="115">
        <f>A61</f>
        <v>24</v>
      </c>
    </row>
    <row r="57" spans="1:38" x14ac:dyDescent="0.3">
      <c r="A57" s="161">
        <v>16</v>
      </c>
      <c r="B57" s="163">
        <v>2</v>
      </c>
      <c r="C57" s="38" t="str">
        <f>IF(A57&gt;0,IF(VLOOKUP(A57,seznam!$A$2:$C$129,3)&gt;0,VLOOKUP(A57,seznam!$A$2:$C$129,3),"------"),"------")</f>
        <v>Jiskra Strážnice</v>
      </c>
      <c r="D57" s="138">
        <f>I55</f>
        <v>0</v>
      </c>
      <c r="E57" s="138" t="str">
        <f>H55</f>
        <v>:</v>
      </c>
      <c r="F57" s="140">
        <f>G55</f>
        <v>3</v>
      </c>
      <c r="G57" s="130"/>
      <c r="H57" s="131"/>
      <c r="I57" s="155"/>
      <c r="J57" s="128">
        <f>AE56</f>
        <v>0</v>
      </c>
      <c r="K57" s="138" t="str">
        <f>AF56</f>
        <v>:</v>
      </c>
      <c r="L57" s="140">
        <f>AG56</f>
        <v>3</v>
      </c>
      <c r="M57" s="128">
        <f>AE59</f>
        <v>2</v>
      </c>
      <c r="N57" s="138" t="str">
        <f>AF59</f>
        <v>:</v>
      </c>
      <c r="O57" s="165">
        <f>AG59</f>
        <v>3</v>
      </c>
      <c r="P57" s="136">
        <f>D57+J57+M57</f>
        <v>2</v>
      </c>
      <c r="Q57" s="138" t="s">
        <v>7</v>
      </c>
      <c r="R57" s="140">
        <f>F57+L57+O57</f>
        <v>9</v>
      </c>
      <c r="S57" s="142">
        <f>IF(D57&gt;F57,2,IF(AND(D57&lt;F57,E57=":"),1,0))+IF(J57&gt;L57,2,IF(AND(J57&lt;L57,K57=":"),1,0))+IF(M57&gt;O57,2,IF(AND(M57&lt;O57,N57=":"),1,0))</f>
        <v>3</v>
      </c>
      <c r="T57" s="144">
        <v>4</v>
      </c>
      <c r="V57" s="7">
        <v>3</v>
      </c>
      <c r="W57" s="11" t="str">
        <f>C62</f>
        <v>Spěvák Šimon</v>
      </c>
      <c r="X57" s="18" t="s">
        <v>10</v>
      </c>
      <c r="Y57" s="14" t="str">
        <f>C60</f>
        <v>Kmenta Josef</v>
      </c>
      <c r="Z57" s="42" t="s">
        <v>246</v>
      </c>
      <c r="AA57" s="39" t="s">
        <v>258</v>
      </c>
      <c r="AB57" s="39" t="s">
        <v>254</v>
      </c>
      <c r="AC57" s="39"/>
      <c r="AD57" s="46"/>
      <c r="AE57" s="25">
        <f t="shared" si="10"/>
        <v>0</v>
      </c>
      <c r="AF57" s="26" t="s">
        <v>7</v>
      </c>
      <c r="AG57" s="27">
        <f t="shared" si="11"/>
        <v>3</v>
      </c>
      <c r="AJ57" s="115">
        <f>A61</f>
        <v>24</v>
      </c>
      <c r="AK57" s="115">
        <f>A59</f>
        <v>7</v>
      </c>
      <c r="AL57" s="115">
        <f>A55</f>
        <v>6</v>
      </c>
    </row>
    <row r="58" spans="1:38" x14ac:dyDescent="0.3">
      <c r="A58" s="161"/>
      <c r="B58" s="167"/>
      <c r="C58" s="35" t="str">
        <f>IF(A57&gt;0,IF(VLOOKUP(A57,seznam!$A$2:$C$129,2)&gt;0,VLOOKUP(A57,seznam!$A$2:$C$129,2),"------"),"------")</f>
        <v>Svobodová Kristýna</v>
      </c>
      <c r="D58" s="148"/>
      <c r="E58" s="148"/>
      <c r="F58" s="149"/>
      <c r="G58" s="156"/>
      <c r="H58" s="157"/>
      <c r="I58" s="158"/>
      <c r="J58" s="129"/>
      <c r="K58" s="148"/>
      <c r="L58" s="149"/>
      <c r="M58" s="129"/>
      <c r="N58" s="148"/>
      <c r="O58" s="166"/>
      <c r="P58" s="152"/>
      <c r="Q58" s="153"/>
      <c r="R58" s="154"/>
      <c r="S58" s="150"/>
      <c r="T58" s="151"/>
      <c r="V58" s="7">
        <v>4</v>
      </c>
      <c r="W58" s="11" t="str">
        <f>C56</f>
        <v>Solfronková Ema</v>
      </c>
      <c r="X58" s="17" t="s">
        <v>10</v>
      </c>
      <c r="Y58" s="14" t="str">
        <f>C58</f>
        <v>Svobodová Kristýna</v>
      </c>
      <c r="Z58" s="42" t="s">
        <v>239</v>
      </c>
      <c r="AA58" s="39" t="s">
        <v>237</v>
      </c>
      <c r="AB58" s="39" t="s">
        <v>238</v>
      </c>
      <c r="AC58" s="39"/>
      <c r="AD58" s="46"/>
      <c r="AE58" s="25">
        <f t="shared" si="10"/>
        <v>3</v>
      </c>
      <c r="AF58" s="26" t="s">
        <v>7</v>
      </c>
      <c r="AG58" s="27">
        <f t="shared" si="11"/>
        <v>0</v>
      </c>
      <c r="AJ58" s="115">
        <f>A55</f>
        <v>6</v>
      </c>
      <c r="AK58" s="115">
        <f>A57</f>
        <v>16</v>
      </c>
      <c r="AL58" s="115">
        <f>A59</f>
        <v>7</v>
      </c>
    </row>
    <row r="59" spans="1:38" x14ac:dyDescent="0.3">
      <c r="A59" s="161">
        <v>7</v>
      </c>
      <c r="B59" s="163">
        <v>3</v>
      </c>
      <c r="C59" s="38" t="str">
        <f>IF(A59&gt;0,IF(VLOOKUP(A59,seznam!$A$2:$C$129,3)&gt;0,VLOOKUP(A59,seznam!$A$2:$C$129,3),"------"),"------")</f>
        <v>SKST Hodonín</v>
      </c>
      <c r="D59" s="138">
        <f>L55</f>
        <v>3</v>
      </c>
      <c r="E59" s="138" t="str">
        <f>K55</f>
        <v>:</v>
      </c>
      <c r="F59" s="140">
        <f>J55</f>
        <v>1</v>
      </c>
      <c r="G59" s="128">
        <f>L57</f>
        <v>3</v>
      </c>
      <c r="H59" s="138" t="str">
        <f>K57</f>
        <v>:</v>
      </c>
      <c r="I59" s="140">
        <f>J57</f>
        <v>0</v>
      </c>
      <c r="J59" s="130"/>
      <c r="K59" s="131"/>
      <c r="L59" s="155"/>
      <c r="M59" s="128">
        <f>AG57</f>
        <v>3</v>
      </c>
      <c r="N59" s="138" t="str">
        <f>AF57</f>
        <v>:</v>
      </c>
      <c r="O59" s="165">
        <f>AE57</f>
        <v>0</v>
      </c>
      <c r="P59" s="136">
        <f>D59+G59+M59</f>
        <v>9</v>
      </c>
      <c r="Q59" s="138" t="s">
        <v>7</v>
      </c>
      <c r="R59" s="140">
        <f>F59+I59+O59</f>
        <v>1</v>
      </c>
      <c r="S59" s="142">
        <f>IF(D59&gt;F59,2,IF(AND(D59&lt;F59,E59=":"),1,0))+IF(G59&gt;I59,2,IF(AND(G59&lt;I59,H59=":"),1,0))+IF(M59&gt;O59,2,IF(AND(M59&lt;O59,N59=":"),1,0))</f>
        <v>6</v>
      </c>
      <c r="T59" s="144">
        <v>1</v>
      </c>
      <c r="V59" s="7">
        <v>5</v>
      </c>
      <c r="W59" s="11" t="str">
        <f>C58</f>
        <v>Svobodová Kristýna</v>
      </c>
      <c r="X59" s="17" t="s">
        <v>10</v>
      </c>
      <c r="Y59" s="14" t="str">
        <f>C62</f>
        <v>Spěvák Šimon</v>
      </c>
      <c r="Z59" s="42" t="s">
        <v>236</v>
      </c>
      <c r="AA59" s="39" t="s">
        <v>239</v>
      </c>
      <c r="AB59" s="39" t="s">
        <v>251</v>
      </c>
      <c r="AC59" s="39" t="s">
        <v>252</v>
      </c>
      <c r="AD59" s="46" t="s">
        <v>252</v>
      </c>
      <c r="AE59" s="25">
        <f t="shared" si="10"/>
        <v>2</v>
      </c>
      <c r="AF59" s="26" t="s">
        <v>7</v>
      </c>
      <c r="AG59" s="27">
        <f t="shared" si="11"/>
        <v>3</v>
      </c>
      <c r="AJ59" s="115">
        <f>A57</f>
        <v>16</v>
      </c>
      <c r="AK59" s="115">
        <f>A61</f>
        <v>24</v>
      </c>
      <c r="AL59" s="115">
        <f>A55</f>
        <v>6</v>
      </c>
    </row>
    <row r="60" spans="1:38" ht="13.5" thickBot="1" x14ac:dyDescent="0.35">
      <c r="A60" s="161"/>
      <c r="B60" s="167"/>
      <c r="C60" s="35" t="str">
        <f>IF(A59&gt;0,IF(VLOOKUP(A59,seznam!$A$2:$C$129,2)&gt;0,VLOOKUP(A59,seznam!$A$2:$C$129,2),"------"),"------")</f>
        <v>Kmenta Josef</v>
      </c>
      <c r="D60" s="148"/>
      <c r="E60" s="148"/>
      <c r="F60" s="149"/>
      <c r="G60" s="129"/>
      <c r="H60" s="148"/>
      <c r="I60" s="149"/>
      <c r="J60" s="156"/>
      <c r="K60" s="157"/>
      <c r="L60" s="158"/>
      <c r="M60" s="129"/>
      <c r="N60" s="148"/>
      <c r="O60" s="166"/>
      <c r="P60" s="147"/>
      <c r="Q60" s="148"/>
      <c r="R60" s="149"/>
      <c r="S60" s="150"/>
      <c r="T60" s="151"/>
      <c r="V60" s="8">
        <v>6</v>
      </c>
      <c r="W60" s="12" t="str">
        <f>C60</f>
        <v>Kmenta Josef</v>
      </c>
      <c r="X60" s="19" t="s">
        <v>10</v>
      </c>
      <c r="Y60" s="15" t="str">
        <f>C56</f>
        <v>Solfronková Ema</v>
      </c>
      <c r="Z60" s="43" t="s">
        <v>254</v>
      </c>
      <c r="AA60" s="44" t="s">
        <v>242</v>
      </c>
      <c r="AB60" s="44" t="s">
        <v>238</v>
      </c>
      <c r="AC60" s="44" t="s">
        <v>242</v>
      </c>
      <c r="AD60" s="47"/>
      <c r="AE60" s="28">
        <f t="shared" si="10"/>
        <v>3</v>
      </c>
      <c r="AF60" s="29" t="s">
        <v>7</v>
      </c>
      <c r="AG60" s="30">
        <f t="shared" si="11"/>
        <v>1</v>
      </c>
      <c r="AJ60" s="115">
        <f>A59</f>
        <v>7</v>
      </c>
      <c r="AK60" s="115">
        <f>A55</f>
        <v>6</v>
      </c>
      <c r="AL60" s="115">
        <f>A57</f>
        <v>16</v>
      </c>
    </row>
    <row r="61" spans="1:38" x14ac:dyDescent="0.3">
      <c r="A61" s="161">
        <v>24</v>
      </c>
      <c r="B61" s="163">
        <v>4</v>
      </c>
      <c r="C61" s="38" t="str">
        <f>IF(A61&gt;0,IF(VLOOKUP(A61,seznam!$A$2:$C$129,3)&gt;0,VLOOKUP(A61,seznam!$A$2:$C$129,3),"------"),"------")</f>
        <v>KST FOSFA LVA</v>
      </c>
      <c r="D61" s="138">
        <f>O55</f>
        <v>0</v>
      </c>
      <c r="E61" s="138" t="str">
        <f>N55</f>
        <v>:</v>
      </c>
      <c r="F61" s="140">
        <f>M55</f>
        <v>3</v>
      </c>
      <c r="G61" s="128">
        <f>O57</f>
        <v>3</v>
      </c>
      <c r="H61" s="138" t="str">
        <f>N57</f>
        <v>:</v>
      </c>
      <c r="I61" s="140">
        <f>M57</f>
        <v>2</v>
      </c>
      <c r="J61" s="128">
        <f>O59</f>
        <v>0</v>
      </c>
      <c r="K61" s="138" t="str">
        <f>N59</f>
        <v>:</v>
      </c>
      <c r="L61" s="140">
        <f>M59</f>
        <v>3</v>
      </c>
      <c r="M61" s="130"/>
      <c r="N61" s="131"/>
      <c r="O61" s="132"/>
      <c r="P61" s="136">
        <f>D61+G61+J61</f>
        <v>3</v>
      </c>
      <c r="Q61" s="138" t="s">
        <v>7</v>
      </c>
      <c r="R61" s="140">
        <f>F61+I61+L61</f>
        <v>8</v>
      </c>
      <c r="S61" s="142">
        <f>IF(D61&gt;F61,2,IF(AND(D61&lt;F61,E61=":"),1,0))+IF(G61&gt;I61,2,IF(AND(G61&lt;I61,H61=":"),1,0))+IF(J61&gt;L61,2,IF(AND(J61&lt;L61,K61=":"),1,0))</f>
        <v>4</v>
      </c>
      <c r="T61" s="144">
        <v>3</v>
      </c>
    </row>
    <row r="62" spans="1:38" ht="13.5" thickBot="1" x14ac:dyDescent="0.35">
      <c r="A62" s="162"/>
      <c r="B62" s="164"/>
      <c r="C62" s="36" t="str">
        <f>IF(A61&gt;0,IF(VLOOKUP(A61,seznam!$A$2:$C$129,2)&gt;0,VLOOKUP(A61,seznam!$A$2:$C$129,2),"------"),"------")</f>
        <v>Spěvák Šimon</v>
      </c>
      <c r="D62" s="139"/>
      <c r="E62" s="139"/>
      <c r="F62" s="141"/>
      <c r="G62" s="146"/>
      <c r="H62" s="139"/>
      <c r="I62" s="141"/>
      <c r="J62" s="146"/>
      <c r="K62" s="139"/>
      <c r="L62" s="141"/>
      <c r="M62" s="133"/>
      <c r="N62" s="134"/>
      <c r="O62" s="135"/>
      <c r="P62" s="137"/>
      <c r="Q62" s="139"/>
      <c r="R62" s="141"/>
      <c r="S62" s="143"/>
      <c r="T62" s="145"/>
    </row>
    <row r="63" spans="1:38" ht="13.5" thickBot="1" x14ac:dyDescent="0.35"/>
    <row r="64" spans="1:38" ht="13.5" thickBot="1" x14ac:dyDescent="0.35">
      <c r="A64" s="90" t="s">
        <v>2</v>
      </c>
      <c r="B64" s="177" t="s">
        <v>16</v>
      </c>
      <c r="C64" s="178"/>
      <c r="D64" s="179">
        <v>1</v>
      </c>
      <c r="E64" s="180"/>
      <c r="F64" s="181"/>
      <c r="G64" s="182">
        <v>2</v>
      </c>
      <c r="H64" s="180"/>
      <c r="I64" s="181"/>
      <c r="J64" s="182">
        <v>3</v>
      </c>
      <c r="K64" s="180"/>
      <c r="L64" s="181"/>
      <c r="M64" s="182">
        <v>4</v>
      </c>
      <c r="N64" s="180"/>
      <c r="O64" s="183"/>
      <c r="P64" s="179" t="s">
        <v>4</v>
      </c>
      <c r="Q64" s="184"/>
      <c r="R64" s="185"/>
      <c r="S64" s="5" t="s">
        <v>5</v>
      </c>
      <c r="T64" s="4" t="s">
        <v>6</v>
      </c>
    </row>
    <row r="65" spans="1:38" x14ac:dyDescent="0.3">
      <c r="A65" s="172"/>
      <c r="B65" s="173">
        <v>1</v>
      </c>
      <c r="C65" s="37" t="str">
        <f>IF(A65&gt;0,IF(VLOOKUP(A65,seznam!$A$2:$C$129,3)&gt;0,VLOOKUP(A65,seznam!$A$2:$C$129,3),"------"),"------")</f>
        <v>------</v>
      </c>
      <c r="D65" s="174"/>
      <c r="E65" s="175"/>
      <c r="F65" s="176"/>
      <c r="G65" s="168">
        <f>AE68</f>
        <v>0</v>
      </c>
      <c r="H65" s="169" t="str">
        <f>AF68</f>
        <v>:</v>
      </c>
      <c r="I65" s="170">
        <f>AG68</f>
        <v>0</v>
      </c>
      <c r="J65" s="168">
        <f>AG70</f>
        <v>0</v>
      </c>
      <c r="K65" s="169" t="str">
        <f>AF70</f>
        <v>:</v>
      </c>
      <c r="L65" s="170">
        <f>AE70</f>
        <v>0</v>
      </c>
      <c r="M65" s="168">
        <f>AE65</f>
        <v>0</v>
      </c>
      <c r="N65" s="169" t="str">
        <f>AF65</f>
        <v>:</v>
      </c>
      <c r="O65" s="171">
        <f>AG65</f>
        <v>0</v>
      </c>
      <c r="P65" s="159">
        <f>G65+J65+M65</f>
        <v>0</v>
      </c>
      <c r="Q65" s="169" t="s">
        <v>7</v>
      </c>
      <c r="R65" s="170">
        <f>I65+L65+O65</f>
        <v>0</v>
      </c>
      <c r="S65" s="186">
        <f>IF(G65&gt;I65,2,IF(AND(G65&lt;I65,H65=":"),1,0))+IF(J65&gt;L65,2,IF(AND(J65&lt;L65,K65=":"),1,0))+IF(M65&gt;O65,2,IF(AND(M65&lt;O65,N65=":"),1,0))</f>
        <v>0</v>
      </c>
      <c r="T65" s="160"/>
      <c r="V65" s="6">
        <v>1</v>
      </c>
      <c r="W65" s="10" t="str">
        <f>C66</f>
        <v>------</v>
      </c>
      <c r="X65" s="16" t="s">
        <v>10</v>
      </c>
      <c r="Y65" s="13" t="str">
        <f>C72</f>
        <v>------</v>
      </c>
      <c r="Z65" s="40"/>
      <c r="AA65" s="41"/>
      <c r="AB65" s="41"/>
      <c r="AC65" s="41"/>
      <c r="AD65" s="45"/>
      <c r="AE65" s="22">
        <f t="shared" ref="AE65:AE70" si="12">IF(AND(LEN(Z65)&gt;0,MID(Z65,1,1)&lt;&gt;"-"),"1","0")+IF(AND(LEN(AA65)&gt;0,MID(AA65,1,1)&lt;&gt;"-"),"1","0")+IF(AND(LEN(AB65)&gt;0,MID(AB65,1,1)&lt;&gt;"-"),"1","0")+IF(AND(LEN(AC65)&gt;0,MID(AC65,1,1)&lt;&gt;"-"),"1","0")+IF(AND(LEN(AD65)&gt;0,MID(AD65,1,1)&lt;&gt;"-"),"1","0")</f>
        <v>0</v>
      </c>
      <c r="AF65" s="23" t="s">
        <v>7</v>
      </c>
      <c r="AG65" s="24">
        <f t="shared" ref="AG65:AG70" si="13">IF(AND(LEN(Z65)&gt;0,MID(Z65,1,1)="-"),"1","0")+IF(AND(LEN(AA65)&gt;0,MID(AA65,1,1)="-"),"1","0")+IF(AND(LEN(AB65)&gt;0,MID(AB65,1,1)="-"),"1","0")+IF(AND(LEN(AC65)&gt;0,MID(AC65,1,1)="-"),"1","0")+IF(AND(LEN(AD65)&gt;0,MID(AD65,1,1)="-"),"1","0")</f>
        <v>0</v>
      </c>
      <c r="AJ65" s="115">
        <f>A65</f>
        <v>0</v>
      </c>
      <c r="AK65" s="115">
        <f>A71</f>
        <v>0</v>
      </c>
      <c r="AL65" s="115">
        <f>A67</f>
        <v>0</v>
      </c>
    </row>
    <row r="66" spans="1:38" x14ac:dyDescent="0.3">
      <c r="A66" s="161"/>
      <c r="B66" s="167"/>
      <c r="C66" s="89" t="str">
        <f>IF(A65&gt;0,IF(VLOOKUP(A65,seznam!$A$2:$C$129,2)&gt;0,VLOOKUP(A65,seznam!$A$2:$C$129,2),"------"),"------")</f>
        <v>------</v>
      </c>
      <c r="D66" s="157"/>
      <c r="E66" s="157"/>
      <c r="F66" s="158"/>
      <c r="G66" s="129"/>
      <c r="H66" s="148"/>
      <c r="I66" s="149"/>
      <c r="J66" s="129"/>
      <c r="K66" s="148"/>
      <c r="L66" s="149"/>
      <c r="M66" s="129"/>
      <c r="N66" s="148"/>
      <c r="O66" s="166"/>
      <c r="P66" s="147"/>
      <c r="Q66" s="148"/>
      <c r="R66" s="149"/>
      <c r="S66" s="150"/>
      <c r="T66" s="151"/>
      <c r="V66" s="7">
        <v>2</v>
      </c>
      <c r="W66" s="11" t="str">
        <f>C68</f>
        <v>------</v>
      </c>
      <c r="X66" s="17" t="s">
        <v>10</v>
      </c>
      <c r="Y66" s="14" t="str">
        <f>C70</f>
        <v>------</v>
      </c>
      <c r="Z66" s="42"/>
      <c r="AA66" s="39"/>
      <c r="AB66" s="39"/>
      <c r="AC66" s="39"/>
      <c r="AD66" s="46"/>
      <c r="AE66" s="25">
        <f t="shared" si="12"/>
        <v>0</v>
      </c>
      <c r="AF66" s="26" t="s">
        <v>7</v>
      </c>
      <c r="AG66" s="27">
        <f t="shared" si="13"/>
        <v>0</v>
      </c>
      <c r="AJ66" s="115">
        <f>A67</f>
        <v>0</v>
      </c>
      <c r="AK66" s="115">
        <f>A69</f>
        <v>0</v>
      </c>
      <c r="AL66" s="115">
        <f>A71</f>
        <v>0</v>
      </c>
    </row>
    <row r="67" spans="1:38" x14ac:dyDescent="0.3">
      <c r="A67" s="161"/>
      <c r="B67" s="163">
        <v>2</v>
      </c>
      <c r="C67" s="38" t="str">
        <f>IF(A67&gt;0,IF(VLOOKUP(A67,seznam!$A$2:$C$129,3)&gt;0,VLOOKUP(A67,seznam!$A$2:$C$129,3),"------"),"------")</f>
        <v>------</v>
      </c>
      <c r="D67" s="138">
        <f>I65</f>
        <v>0</v>
      </c>
      <c r="E67" s="138" t="str">
        <f>H65</f>
        <v>:</v>
      </c>
      <c r="F67" s="140">
        <f>G65</f>
        <v>0</v>
      </c>
      <c r="G67" s="130"/>
      <c r="H67" s="131"/>
      <c r="I67" s="155"/>
      <c r="J67" s="128">
        <f>AE66</f>
        <v>0</v>
      </c>
      <c r="K67" s="138" t="str">
        <f>AF66</f>
        <v>:</v>
      </c>
      <c r="L67" s="140">
        <f>AG66</f>
        <v>0</v>
      </c>
      <c r="M67" s="128">
        <f>AE69</f>
        <v>0</v>
      </c>
      <c r="N67" s="138" t="str">
        <f>AF69</f>
        <v>:</v>
      </c>
      <c r="O67" s="165">
        <f>AG69</f>
        <v>0</v>
      </c>
      <c r="P67" s="136">
        <f>D67+J67+M67</f>
        <v>0</v>
      </c>
      <c r="Q67" s="138" t="s">
        <v>7</v>
      </c>
      <c r="R67" s="140">
        <f>F67+L67+O67</f>
        <v>0</v>
      </c>
      <c r="S67" s="142">
        <f>IF(D67&gt;F67,2,IF(AND(D67&lt;F67,E67=":"),1,0))+IF(J67&gt;L67,2,IF(AND(J67&lt;L67,K67=":"),1,0))+IF(M67&gt;O67,2,IF(AND(M67&lt;O67,N67=":"),1,0))</f>
        <v>0</v>
      </c>
      <c r="T67" s="144"/>
      <c r="V67" s="7">
        <v>3</v>
      </c>
      <c r="W67" s="11" t="str">
        <f>C72</f>
        <v>------</v>
      </c>
      <c r="X67" s="18" t="s">
        <v>10</v>
      </c>
      <c r="Y67" s="14" t="str">
        <f>C70</f>
        <v>------</v>
      </c>
      <c r="Z67" s="42"/>
      <c r="AA67" s="39"/>
      <c r="AB67" s="39"/>
      <c r="AC67" s="39"/>
      <c r="AD67" s="46"/>
      <c r="AE67" s="25">
        <f t="shared" si="12"/>
        <v>0</v>
      </c>
      <c r="AF67" s="26" t="s">
        <v>7</v>
      </c>
      <c r="AG67" s="27">
        <f t="shared" si="13"/>
        <v>0</v>
      </c>
      <c r="AJ67" s="115">
        <f>A71</f>
        <v>0</v>
      </c>
      <c r="AK67" s="115">
        <f>A69</f>
        <v>0</v>
      </c>
      <c r="AL67" s="115">
        <f>A65</f>
        <v>0</v>
      </c>
    </row>
    <row r="68" spans="1:38" x14ac:dyDescent="0.3">
      <c r="A68" s="161"/>
      <c r="B68" s="167"/>
      <c r="C68" s="35" t="str">
        <f>IF(A67&gt;0,IF(VLOOKUP(A67,seznam!$A$2:$C$129,2)&gt;0,VLOOKUP(A67,seznam!$A$2:$C$129,2),"------"),"------")</f>
        <v>------</v>
      </c>
      <c r="D68" s="148"/>
      <c r="E68" s="148"/>
      <c r="F68" s="149"/>
      <c r="G68" s="156"/>
      <c r="H68" s="157"/>
      <c r="I68" s="158"/>
      <c r="J68" s="129"/>
      <c r="K68" s="148"/>
      <c r="L68" s="149"/>
      <c r="M68" s="129"/>
      <c r="N68" s="148"/>
      <c r="O68" s="166"/>
      <c r="P68" s="152"/>
      <c r="Q68" s="153"/>
      <c r="R68" s="154"/>
      <c r="S68" s="150"/>
      <c r="T68" s="151"/>
      <c r="V68" s="7">
        <v>4</v>
      </c>
      <c r="W68" s="11" t="str">
        <f>C66</f>
        <v>------</v>
      </c>
      <c r="X68" s="17" t="s">
        <v>10</v>
      </c>
      <c r="Y68" s="14" t="str">
        <f>C68</f>
        <v>------</v>
      </c>
      <c r="Z68" s="42"/>
      <c r="AA68" s="39"/>
      <c r="AB68" s="39"/>
      <c r="AC68" s="39"/>
      <c r="AD68" s="46"/>
      <c r="AE68" s="25">
        <f t="shared" si="12"/>
        <v>0</v>
      </c>
      <c r="AF68" s="26" t="s">
        <v>7</v>
      </c>
      <c r="AG68" s="27">
        <f t="shared" si="13"/>
        <v>0</v>
      </c>
      <c r="AJ68" s="115">
        <f>A65</f>
        <v>0</v>
      </c>
      <c r="AK68" s="115">
        <f>A67</f>
        <v>0</v>
      </c>
      <c r="AL68" s="115">
        <f>A69</f>
        <v>0</v>
      </c>
    </row>
    <row r="69" spans="1:38" x14ac:dyDescent="0.3">
      <c r="A69" s="161"/>
      <c r="B69" s="163">
        <v>3</v>
      </c>
      <c r="C69" s="38" t="str">
        <f>IF(A69&gt;0,IF(VLOOKUP(A69,seznam!$A$2:$C$129,3)&gt;0,VLOOKUP(A69,seznam!$A$2:$C$129,3),"------"),"------")</f>
        <v>------</v>
      </c>
      <c r="D69" s="138">
        <f>L65</f>
        <v>0</v>
      </c>
      <c r="E69" s="138" t="str">
        <f>K65</f>
        <v>:</v>
      </c>
      <c r="F69" s="140">
        <f>J65</f>
        <v>0</v>
      </c>
      <c r="G69" s="128">
        <f>L67</f>
        <v>0</v>
      </c>
      <c r="H69" s="138" t="str">
        <f>K67</f>
        <v>:</v>
      </c>
      <c r="I69" s="140">
        <f>J67</f>
        <v>0</v>
      </c>
      <c r="J69" s="130"/>
      <c r="K69" s="131"/>
      <c r="L69" s="155"/>
      <c r="M69" s="128">
        <f>AG67</f>
        <v>0</v>
      </c>
      <c r="N69" s="138" t="str">
        <f>AF67</f>
        <v>:</v>
      </c>
      <c r="O69" s="165">
        <f>AE67</f>
        <v>0</v>
      </c>
      <c r="P69" s="136">
        <f>D69+G69+M69</f>
        <v>0</v>
      </c>
      <c r="Q69" s="138" t="s">
        <v>7</v>
      </c>
      <c r="R69" s="140">
        <f>F69+I69+O69</f>
        <v>0</v>
      </c>
      <c r="S69" s="142">
        <f>IF(D69&gt;F69,2,IF(AND(D69&lt;F69,E69=":"),1,0))+IF(G69&gt;I69,2,IF(AND(G69&lt;I69,H69=":"),1,0))+IF(M69&gt;O69,2,IF(AND(M69&lt;O69,N69=":"),1,0))</f>
        <v>0</v>
      </c>
      <c r="T69" s="144"/>
      <c r="V69" s="7">
        <v>5</v>
      </c>
      <c r="W69" s="11" t="str">
        <f>C68</f>
        <v>------</v>
      </c>
      <c r="X69" s="17" t="s">
        <v>10</v>
      </c>
      <c r="Y69" s="14" t="str">
        <f>C72</f>
        <v>------</v>
      </c>
      <c r="Z69" s="42"/>
      <c r="AA69" s="39"/>
      <c r="AB69" s="39"/>
      <c r="AC69" s="39"/>
      <c r="AD69" s="46"/>
      <c r="AE69" s="25">
        <f t="shared" si="12"/>
        <v>0</v>
      </c>
      <c r="AF69" s="26" t="s">
        <v>7</v>
      </c>
      <c r="AG69" s="27">
        <f t="shared" si="13"/>
        <v>0</v>
      </c>
      <c r="AJ69" s="115">
        <f>A67</f>
        <v>0</v>
      </c>
      <c r="AK69" s="115">
        <f>A71</f>
        <v>0</v>
      </c>
      <c r="AL69" s="115">
        <f>A65</f>
        <v>0</v>
      </c>
    </row>
    <row r="70" spans="1:38" ht="13.5" thickBot="1" x14ac:dyDescent="0.35">
      <c r="A70" s="161"/>
      <c r="B70" s="167"/>
      <c r="C70" s="35" t="str">
        <f>IF(A69&gt;0,IF(VLOOKUP(A69,seznam!$A$2:$C$129,2)&gt;0,VLOOKUP(A69,seznam!$A$2:$C$129,2),"------"),"------")</f>
        <v>------</v>
      </c>
      <c r="D70" s="148"/>
      <c r="E70" s="148"/>
      <c r="F70" s="149"/>
      <c r="G70" s="129"/>
      <c r="H70" s="148"/>
      <c r="I70" s="149"/>
      <c r="J70" s="156"/>
      <c r="K70" s="157"/>
      <c r="L70" s="158"/>
      <c r="M70" s="129"/>
      <c r="N70" s="148"/>
      <c r="O70" s="166"/>
      <c r="P70" s="147"/>
      <c r="Q70" s="148"/>
      <c r="R70" s="149"/>
      <c r="S70" s="150"/>
      <c r="T70" s="151"/>
      <c r="V70" s="8">
        <v>6</v>
      </c>
      <c r="W70" s="12" t="str">
        <f>C70</f>
        <v>------</v>
      </c>
      <c r="X70" s="19" t="s">
        <v>10</v>
      </c>
      <c r="Y70" s="15" t="str">
        <f>C66</f>
        <v>------</v>
      </c>
      <c r="Z70" s="43"/>
      <c r="AA70" s="44"/>
      <c r="AB70" s="44"/>
      <c r="AC70" s="44"/>
      <c r="AD70" s="47"/>
      <c r="AE70" s="28">
        <f t="shared" si="12"/>
        <v>0</v>
      </c>
      <c r="AF70" s="29" t="s">
        <v>7</v>
      </c>
      <c r="AG70" s="30">
        <f t="shared" si="13"/>
        <v>0</v>
      </c>
      <c r="AJ70" s="115">
        <f>A69</f>
        <v>0</v>
      </c>
      <c r="AK70" s="115">
        <f>A65</f>
        <v>0</v>
      </c>
      <c r="AL70" s="115">
        <f>A67</f>
        <v>0</v>
      </c>
    </row>
    <row r="71" spans="1:38" x14ac:dyDescent="0.3">
      <c r="A71" s="161"/>
      <c r="B71" s="163">
        <v>4</v>
      </c>
      <c r="C71" s="38" t="str">
        <f>IF(A71&gt;0,IF(VLOOKUP(A71,seznam!$A$2:$C$129,3)&gt;0,VLOOKUP(A71,seznam!$A$2:$C$129,3),"------"),"------")</f>
        <v>------</v>
      </c>
      <c r="D71" s="138">
        <f>O65</f>
        <v>0</v>
      </c>
      <c r="E71" s="138" t="str">
        <f>N65</f>
        <v>:</v>
      </c>
      <c r="F71" s="140">
        <f>M65</f>
        <v>0</v>
      </c>
      <c r="G71" s="128">
        <f>O67</f>
        <v>0</v>
      </c>
      <c r="H71" s="138" t="str">
        <f>N67</f>
        <v>:</v>
      </c>
      <c r="I71" s="140">
        <f>M67</f>
        <v>0</v>
      </c>
      <c r="J71" s="128">
        <f>O69</f>
        <v>0</v>
      </c>
      <c r="K71" s="138" t="str">
        <f>N69</f>
        <v>:</v>
      </c>
      <c r="L71" s="140">
        <f>M69</f>
        <v>0</v>
      </c>
      <c r="M71" s="130"/>
      <c r="N71" s="131"/>
      <c r="O71" s="132"/>
      <c r="P71" s="136">
        <f>D71+G71+J71</f>
        <v>0</v>
      </c>
      <c r="Q71" s="138" t="s">
        <v>7</v>
      </c>
      <c r="R71" s="140">
        <f>F71+I71+L71</f>
        <v>0</v>
      </c>
      <c r="S71" s="142">
        <f>IF(D71&gt;F71,2,IF(AND(D71&lt;F71,E71=":"),1,0))+IF(G71&gt;I71,2,IF(AND(G71&lt;I71,H71=":"),1,0))+IF(J71&gt;L71,2,IF(AND(J71&lt;L71,K71=":"),1,0))</f>
        <v>0</v>
      </c>
      <c r="T71" s="144"/>
    </row>
    <row r="72" spans="1:38" ht="13.5" thickBot="1" x14ac:dyDescent="0.35">
      <c r="A72" s="162"/>
      <c r="B72" s="164"/>
      <c r="C72" s="36" t="str">
        <f>IF(A71&gt;0,IF(VLOOKUP(A71,seznam!$A$2:$C$129,2)&gt;0,VLOOKUP(A71,seznam!$A$2:$C$129,2),"------"),"------")</f>
        <v>------</v>
      </c>
      <c r="D72" s="139"/>
      <c r="E72" s="139"/>
      <c r="F72" s="141"/>
      <c r="G72" s="146"/>
      <c r="H72" s="139"/>
      <c r="I72" s="141"/>
      <c r="J72" s="146"/>
      <c r="K72" s="139"/>
      <c r="L72" s="141"/>
      <c r="M72" s="133"/>
      <c r="N72" s="134"/>
      <c r="O72" s="135"/>
      <c r="P72" s="137"/>
      <c r="Q72" s="139"/>
      <c r="R72" s="141"/>
      <c r="S72" s="143"/>
      <c r="T72" s="145"/>
    </row>
    <row r="73" spans="1:38" ht="13.5" thickBot="1" x14ac:dyDescent="0.35"/>
    <row r="74" spans="1:38" ht="13.5" thickBot="1" x14ac:dyDescent="0.35">
      <c r="A74" s="90" t="s">
        <v>2</v>
      </c>
      <c r="B74" s="177" t="s">
        <v>17</v>
      </c>
      <c r="C74" s="178"/>
      <c r="D74" s="179">
        <v>1</v>
      </c>
      <c r="E74" s="180"/>
      <c r="F74" s="181"/>
      <c r="G74" s="182">
        <v>2</v>
      </c>
      <c r="H74" s="180"/>
      <c r="I74" s="181"/>
      <c r="J74" s="182">
        <v>3</v>
      </c>
      <c r="K74" s="180"/>
      <c r="L74" s="181"/>
      <c r="M74" s="182">
        <v>4</v>
      </c>
      <c r="N74" s="180"/>
      <c r="O74" s="183"/>
      <c r="P74" s="179" t="s">
        <v>4</v>
      </c>
      <c r="Q74" s="184"/>
      <c r="R74" s="185"/>
      <c r="S74" s="5" t="s">
        <v>5</v>
      </c>
      <c r="T74" s="4" t="s">
        <v>6</v>
      </c>
    </row>
    <row r="75" spans="1:38" x14ac:dyDescent="0.3">
      <c r="A75" s="172"/>
      <c r="B75" s="173">
        <v>1</v>
      </c>
      <c r="C75" s="37" t="str">
        <f>IF(A75&gt;0,IF(VLOOKUP(A75,seznam!$A$2:$C$129,3)&gt;0,VLOOKUP(A75,seznam!$A$2:$C$129,3),"------"),"------")</f>
        <v>------</v>
      </c>
      <c r="D75" s="174"/>
      <c r="E75" s="175"/>
      <c r="F75" s="176"/>
      <c r="G75" s="168">
        <f>AE78</f>
        <v>0</v>
      </c>
      <c r="H75" s="169" t="str">
        <f>AF78</f>
        <v>:</v>
      </c>
      <c r="I75" s="170">
        <f>AG78</f>
        <v>0</v>
      </c>
      <c r="J75" s="168">
        <f>AG80</f>
        <v>0</v>
      </c>
      <c r="K75" s="169" t="str">
        <f>AF80</f>
        <v>:</v>
      </c>
      <c r="L75" s="170">
        <f>AE80</f>
        <v>0</v>
      </c>
      <c r="M75" s="168">
        <f>AE75</f>
        <v>0</v>
      </c>
      <c r="N75" s="169" t="str">
        <f>AF75</f>
        <v>:</v>
      </c>
      <c r="O75" s="171">
        <f>AG75</f>
        <v>0</v>
      </c>
      <c r="P75" s="159">
        <f>G75+J75+M75</f>
        <v>0</v>
      </c>
      <c r="Q75" s="169" t="s">
        <v>7</v>
      </c>
      <c r="R75" s="170">
        <f>I75+L75+O75</f>
        <v>0</v>
      </c>
      <c r="S75" s="186">
        <f>IF(G75&gt;I75,2,IF(AND(G75&lt;I75,H75=":"),1,0))+IF(J75&gt;L75,2,IF(AND(J75&lt;L75,K75=":"),1,0))+IF(M75&gt;O75,2,IF(AND(M75&lt;O75,N75=":"),1,0))</f>
        <v>0</v>
      </c>
      <c r="T75" s="160"/>
      <c r="V75" s="6">
        <v>1</v>
      </c>
      <c r="W75" s="10" t="str">
        <f>C76</f>
        <v>------</v>
      </c>
      <c r="X75" s="16" t="s">
        <v>10</v>
      </c>
      <c r="Y75" s="13" t="str">
        <f>C82</f>
        <v>------</v>
      </c>
      <c r="Z75" s="40"/>
      <c r="AA75" s="41"/>
      <c r="AB75" s="41"/>
      <c r="AC75" s="41"/>
      <c r="AD75" s="45"/>
      <c r="AE75" s="22">
        <f t="shared" ref="AE75:AE80" si="14">IF(AND(LEN(Z75)&gt;0,MID(Z75,1,1)&lt;&gt;"-"),"1","0")+IF(AND(LEN(AA75)&gt;0,MID(AA75,1,1)&lt;&gt;"-"),"1","0")+IF(AND(LEN(AB75)&gt;0,MID(AB75,1,1)&lt;&gt;"-"),"1","0")+IF(AND(LEN(AC75)&gt;0,MID(AC75,1,1)&lt;&gt;"-"),"1","0")+IF(AND(LEN(AD75)&gt;0,MID(AD75,1,1)&lt;&gt;"-"),"1","0")</f>
        <v>0</v>
      </c>
      <c r="AF75" s="23" t="s">
        <v>7</v>
      </c>
      <c r="AG75" s="24">
        <f t="shared" ref="AG75:AG80" si="15">IF(AND(LEN(Z75)&gt;0,MID(Z75,1,1)="-"),"1","0")+IF(AND(LEN(AA75)&gt;0,MID(AA75,1,1)="-"),"1","0")+IF(AND(LEN(AB75)&gt;0,MID(AB75,1,1)="-"),"1","0")+IF(AND(LEN(AC75)&gt;0,MID(AC75,1,1)="-"),"1","0")+IF(AND(LEN(AD75)&gt;0,MID(AD75,1,1)="-"),"1","0")</f>
        <v>0</v>
      </c>
      <c r="AJ75" s="115">
        <f>A75</f>
        <v>0</v>
      </c>
      <c r="AK75" s="115">
        <f>A81</f>
        <v>0</v>
      </c>
      <c r="AL75" s="115">
        <f>A77</f>
        <v>0</v>
      </c>
    </row>
    <row r="76" spans="1:38" x14ac:dyDescent="0.3">
      <c r="A76" s="161"/>
      <c r="B76" s="167"/>
      <c r="C76" s="89" t="str">
        <f>IF(A75&gt;0,IF(VLOOKUP(A75,seznam!$A$2:$C$129,2)&gt;0,VLOOKUP(A75,seznam!$A$2:$C$129,2),"------"),"------")</f>
        <v>------</v>
      </c>
      <c r="D76" s="157"/>
      <c r="E76" s="157"/>
      <c r="F76" s="158"/>
      <c r="G76" s="129"/>
      <c r="H76" s="148"/>
      <c r="I76" s="149"/>
      <c r="J76" s="129"/>
      <c r="K76" s="148"/>
      <c r="L76" s="149"/>
      <c r="M76" s="129"/>
      <c r="N76" s="148"/>
      <c r="O76" s="166"/>
      <c r="P76" s="147"/>
      <c r="Q76" s="148"/>
      <c r="R76" s="149"/>
      <c r="S76" s="150"/>
      <c r="T76" s="151"/>
      <c r="V76" s="7">
        <v>2</v>
      </c>
      <c r="W76" s="11" t="str">
        <f>C78</f>
        <v>------</v>
      </c>
      <c r="X76" s="17" t="s">
        <v>10</v>
      </c>
      <c r="Y76" s="14" t="str">
        <f>C80</f>
        <v>------</v>
      </c>
      <c r="Z76" s="42"/>
      <c r="AA76" s="39"/>
      <c r="AB76" s="39"/>
      <c r="AC76" s="39"/>
      <c r="AD76" s="46"/>
      <c r="AE76" s="25">
        <f t="shared" si="14"/>
        <v>0</v>
      </c>
      <c r="AF76" s="26" t="s">
        <v>7</v>
      </c>
      <c r="AG76" s="27">
        <f t="shared" si="15"/>
        <v>0</v>
      </c>
      <c r="AJ76" s="115">
        <f>A77</f>
        <v>0</v>
      </c>
      <c r="AK76" s="115">
        <f>A79</f>
        <v>0</v>
      </c>
      <c r="AL76" s="115">
        <f>A81</f>
        <v>0</v>
      </c>
    </row>
    <row r="77" spans="1:38" x14ac:dyDescent="0.3">
      <c r="A77" s="161"/>
      <c r="B77" s="163">
        <v>2</v>
      </c>
      <c r="C77" s="38" t="str">
        <f>IF(A77&gt;0,IF(VLOOKUP(A77,seznam!$A$2:$C$129,3)&gt;0,VLOOKUP(A77,seznam!$A$2:$C$129,3),"------"),"------")</f>
        <v>------</v>
      </c>
      <c r="D77" s="138">
        <f>I75</f>
        <v>0</v>
      </c>
      <c r="E77" s="138" t="str">
        <f>H75</f>
        <v>:</v>
      </c>
      <c r="F77" s="140">
        <f>G75</f>
        <v>0</v>
      </c>
      <c r="G77" s="130"/>
      <c r="H77" s="131"/>
      <c r="I77" s="155"/>
      <c r="J77" s="128">
        <f>AE76</f>
        <v>0</v>
      </c>
      <c r="K77" s="138" t="str">
        <f>AF76</f>
        <v>:</v>
      </c>
      <c r="L77" s="140">
        <f>AG76</f>
        <v>0</v>
      </c>
      <c r="M77" s="128">
        <f>AE79</f>
        <v>0</v>
      </c>
      <c r="N77" s="138" t="str">
        <f>AF79</f>
        <v>:</v>
      </c>
      <c r="O77" s="165">
        <f>AG79</f>
        <v>0</v>
      </c>
      <c r="P77" s="136">
        <f>D77+J77+M77</f>
        <v>0</v>
      </c>
      <c r="Q77" s="138" t="s">
        <v>7</v>
      </c>
      <c r="R77" s="140">
        <f>F77+L77+O77</f>
        <v>0</v>
      </c>
      <c r="S77" s="142">
        <f>IF(D77&gt;F77,2,IF(AND(D77&lt;F77,E77=":"),1,0))+IF(J77&gt;L77,2,IF(AND(J77&lt;L77,K77=":"),1,0))+IF(M77&gt;O77,2,IF(AND(M77&lt;O77,N77=":"),1,0))</f>
        <v>0</v>
      </c>
      <c r="T77" s="144"/>
      <c r="V77" s="7">
        <v>3</v>
      </c>
      <c r="W77" s="11" t="str">
        <f>C82</f>
        <v>------</v>
      </c>
      <c r="X77" s="18" t="s">
        <v>10</v>
      </c>
      <c r="Y77" s="14" t="str">
        <f>C80</f>
        <v>------</v>
      </c>
      <c r="Z77" s="42"/>
      <c r="AA77" s="39"/>
      <c r="AB77" s="39"/>
      <c r="AC77" s="39"/>
      <c r="AD77" s="46"/>
      <c r="AE77" s="25">
        <f t="shared" si="14"/>
        <v>0</v>
      </c>
      <c r="AF77" s="26" t="s">
        <v>7</v>
      </c>
      <c r="AG77" s="27">
        <f t="shared" si="15"/>
        <v>0</v>
      </c>
      <c r="AJ77" s="115">
        <f>A81</f>
        <v>0</v>
      </c>
      <c r="AK77" s="115">
        <f>A79</f>
        <v>0</v>
      </c>
      <c r="AL77" s="115">
        <f>A75</f>
        <v>0</v>
      </c>
    </row>
    <row r="78" spans="1:38" x14ac:dyDescent="0.3">
      <c r="A78" s="161"/>
      <c r="B78" s="167"/>
      <c r="C78" s="35" t="str">
        <f>IF(A77&gt;0,IF(VLOOKUP(A77,seznam!$A$2:$C$129,2)&gt;0,VLOOKUP(A77,seznam!$A$2:$C$129,2),"------"),"------")</f>
        <v>------</v>
      </c>
      <c r="D78" s="148"/>
      <c r="E78" s="148"/>
      <c r="F78" s="149"/>
      <c r="G78" s="156"/>
      <c r="H78" s="157"/>
      <c r="I78" s="158"/>
      <c r="J78" s="129"/>
      <c r="K78" s="148"/>
      <c r="L78" s="149"/>
      <c r="M78" s="129"/>
      <c r="N78" s="148"/>
      <c r="O78" s="166"/>
      <c r="P78" s="152"/>
      <c r="Q78" s="153"/>
      <c r="R78" s="154"/>
      <c r="S78" s="150"/>
      <c r="T78" s="151"/>
      <c r="V78" s="7">
        <v>4</v>
      </c>
      <c r="W78" s="11" t="str">
        <f>C76</f>
        <v>------</v>
      </c>
      <c r="X78" s="17" t="s">
        <v>10</v>
      </c>
      <c r="Y78" s="14" t="str">
        <f>C78</f>
        <v>------</v>
      </c>
      <c r="Z78" s="42"/>
      <c r="AA78" s="39"/>
      <c r="AB78" s="39"/>
      <c r="AC78" s="39"/>
      <c r="AD78" s="46"/>
      <c r="AE78" s="25">
        <f t="shared" si="14"/>
        <v>0</v>
      </c>
      <c r="AF78" s="26" t="s">
        <v>7</v>
      </c>
      <c r="AG78" s="27">
        <f t="shared" si="15"/>
        <v>0</v>
      </c>
      <c r="AJ78" s="115">
        <f>A75</f>
        <v>0</v>
      </c>
      <c r="AK78" s="115">
        <f>A77</f>
        <v>0</v>
      </c>
      <c r="AL78" s="115">
        <f>A79</f>
        <v>0</v>
      </c>
    </row>
    <row r="79" spans="1:38" x14ac:dyDescent="0.3">
      <c r="A79" s="161"/>
      <c r="B79" s="163">
        <v>3</v>
      </c>
      <c r="C79" s="38" t="str">
        <f>IF(A79&gt;0,IF(VLOOKUP(A79,seznam!$A$2:$C$129,3)&gt;0,VLOOKUP(A79,seznam!$A$2:$C$129,3),"------"),"------")</f>
        <v>------</v>
      </c>
      <c r="D79" s="138">
        <f>L75</f>
        <v>0</v>
      </c>
      <c r="E79" s="138" t="str">
        <f>K75</f>
        <v>:</v>
      </c>
      <c r="F79" s="140">
        <f>J75</f>
        <v>0</v>
      </c>
      <c r="G79" s="128">
        <f>L77</f>
        <v>0</v>
      </c>
      <c r="H79" s="138" t="str">
        <f>K77</f>
        <v>:</v>
      </c>
      <c r="I79" s="140">
        <f>J77</f>
        <v>0</v>
      </c>
      <c r="J79" s="130"/>
      <c r="K79" s="131"/>
      <c r="L79" s="155"/>
      <c r="M79" s="128">
        <f>AG77</f>
        <v>0</v>
      </c>
      <c r="N79" s="138" t="str">
        <f>AF77</f>
        <v>:</v>
      </c>
      <c r="O79" s="165">
        <f>AE77</f>
        <v>0</v>
      </c>
      <c r="P79" s="136">
        <f>D79+G79+M79</f>
        <v>0</v>
      </c>
      <c r="Q79" s="138" t="s">
        <v>7</v>
      </c>
      <c r="R79" s="140">
        <f>F79+I79+O79</f>
        <v>0</v>
      </c>
      <c r="S79" s="142">
        <f>IF(D79&gt;F79,2,IF(AND(D79&lt;F79,E79=":"),1,0))+IF(G79&gt;I79,2,IF(AND(G79&lt;I79,H79=":"),1,0))+IF(M79&gt;O79,2,IF(AND(M79&lt;O79,N79=":"),1,0))</f>
        <v>0</v>
      </c>
      <c r="T79" s="144"/>
      <c r="V79" s="7">
        <v>5</v>
      </c>
      <c r="W79" s="11" t="str">
        <f>C78</f>
        <v>------</v>
      </c>
      <c r="X79" s="17" t="s">
        <v>10</v>
      </c>
      <c r="Y79" s="14" t="str">
        <f>C82</f>
        <v>------</v>
      </c>
      <c r="Z79" s="42"/>
      <c r="AA79" s="39"/>
      <c r="AB79" s="39"/>
      <c r="AC79" s="39"/>
      <c r="AD79" s="46"/>
      <c r="AE79" s="25">
        <f t="shared" si="14"/>
        <v>0</v>
      </c>
      <c r="AF79" s="26" t="s">
        <v>7</v>
      </c>
      <c r="AG79" s="27">
        <f t="shared" si="15"/>
        <v>0</v>
      </c>
      <c r="AJ79" s="115">
        <f>A77</f>
        <v>0</v>
      </c>
      <c r="AK79" s="115">
        <f>A81</f>
        <v>0</v>
      </c>
      <c r="AL79" s="115">
        <f>A75</f>
        <v>0</v>
      </c>
    </row>
    <row r="80" spans="1:38" ht="13.5" thickBot="1" x14ac:dyDescent="0.35">
      <c r="A80" s="161"/>
      <c r="B80" s="167"/>
      <c r="C80" s="35" t="str">
        <f>IF(A79&gt;0,IF(VLOOKUP(A79,seznam!$A$2:$C$129,2)&gt;0,VLOOKUP(A79,seznam!$A$2:$C$129,2),"------"),"------")</f>
        <v>------</v>
      </c>
      <c r="D80" s="148"/>
      <c r="E80" s="148"/>
      <c r="F80" s="149"/>
      <c r="G80" s="129"/>
      <c r="H80" s="148"/>
      <c r="I80" s="149"/>
      <c r="J80" s="156"/>
      <c r="K80" s="157"/>
      <c r="L80" s="158"/>
      <c r="M80" s="129"/>
      <c r="N80" s="148"/>
      <c r="O80" s="166"/>
      <c r="P80" s="147"/>
      <c r="Q80" s="148"/>
      <c r="R80" s="149"/>
      <c r="S80" s="150"/>
      <c r="T80" s="151"/>
      <c r="V80" s="8">
        <v>6</v>
      </c>
      <c r="W80" s="12" t="str">
        <f>C80</f>
        <v>------</v>
      </c>
      <c r="X80" s="19" t="s">
        <v>10</v>
      </c>
      <c r="Y80" s="15" t="str">
        <f>C76</f>
        <v>------</v>
      </c>
      <c r="Z80" s="43"/>
      <c r="AA80" s="44"/>
      <c r="AB80" s="44"/>
      <c r="AC80" s="44"/>
      <c r="AD80" s="47"/>
      <c r="AE80" s="28">
        <f t="shared" si="14"/>
        <v>0</v>
      </c>
      <c r="AF80" s="29" t="s">
        <v>7</v>
      </c>
      <c r="AG80" s="30">
        <f t="shared" si="15"/>
        <v>0</v>
      </c>
      <c r="AJ80" s="115">
        <f>A79</f>
        <v>0</v>
      </c>
      <c r="AK80" s="115">
        <f>A75</f>
        <v>0</v>
      </c>
      <c r="AL80" s="115">
        <f>A77</f>
        <v>0</v>
      </c>
    </row>
    <row r="81" spans="1:73" x14ac:dyDescent="0.3">
      <c r="A81" s="161"/>
      <c r="B81" s="163">
        <v>4</v>
      </c>
      <c r="C81" s="38" t="str">
        <f>IF(A81&gt;0,IF(VLOOKUP(A81,seznam!$A$2:$C$129,3)&gt;0,VLOOKUP(A81,seznam!$A$2:$C$129,3),"------"),"------")</f>
        <v>------</v>
      </c>
      <c r="D81" s="138">
        <f>O75</f>
        <v>0</v>
      </c>
      <c r="E81" s="138" t="str">
        <f>N75</f>
        <v>:</v>
      </c>
      <c r="F81" s="140">
        <f>M75</f>
        <v>0</v>
      </c>
      <c r="G81" s="128">
        <f>O77</f>
        <v>0</v>
      </c>
      <c r="H81" s="138" t="str">
        <f>N77</f>
        <v>:</v>
      </c>
      <c r="I81" s="140">
        <f>M77</f>
        <v>0</v>
      </c>
      <c r="J81" s="128">
        <f>O79</f>
        <v>0</v>
      </c>
      <c r="K81" s="138" t="str">
        <f>N79</f>
        <v>:</v>
      </c>
      <c r="L81" s="140">
        <f>M79</f>
        <v>0</v>
      </c>
      <c r="M81" s="130"/>
      <c r="N81" s="131"/>
      <c r="O81" s="132"/>
      <c r="P81" s="136">
        <f>D81+G81+J81</f>
        <v>0</v>
      </c>
      <c r="Q81" s="138" t="s">
        <v>7</v>
      </c>
      <c r="R81" s="140">
        <f>F81+I81+L81</f>
        <v>0</v>
      </c>
      <c r="S81" s="142">
        <f>IF(D81&gt;F81,2,IF(AND(D81&lt;F81,E81=":"),1,0))+IF(G81&gt;I81,2,IF(AND(G81&lt;I81,H81=":"),1,0))+IF(J81&gt;L81,2,IF(AND(J81&lt;L81,K81=":"),1,0))</f>
        <v>0</v>
      </c>
      <c r="T81" s="144"/>
    </row>
    <row r="82" spans="1:73" ht="13.5" thickBot="1" x14ac:dyDescent="0.35">
      <c r="A82" s="162"/>
      <c r="B82" s="164"/>
      <c r="C82" s="36" t="str">
        <f>IF(A81&gt;0,IF(VLOOKUP(A81,seznam!$A$2:$C$129,2)&gt;0,VLOOKUP(A81,seznam!$A$2:$C$129,2),"------"),"------")</f>
        <v>------</v>
      </c>
      <c r="D82" s="139"/>
      <c r="E82" s="139"/>
      <c r="F82" s="141"/>
      <c r="G82" s="146"/>
      <c r="H82" s="139"/>
      <c r="I82" s="141"/>
      <c r="J82" s="146"/>
      <c r="K82" s="139"/>
      <c r="L82" s="141"/>
      <c r="M82" s="133"/>
      <c r="N82" s="134"/>
      <c r="O82" s="135"/>
      <c r="P82" s="137"/>
      <c r="Q82" s="139"/>
      <c r="R82" s="141"/>
      <c r="S82" s="143"/>
      <c r="T82" s="145"/>
    </row>
    <row r="83" spans="1:73" ht="40" customHeight="1" x14ac:dyDescent="0.3">
      <c r="B83" s="123" t="s">
        <v>76</v>
      </c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P83" s="123" t="s">
        <v>70</v>
      </c>
      <c r="AQ83" s="124"/>
      <c r="AR83" s="124"/>
      <c r="AS83" s="124"/>
      <c r="AT83" s="124"/>
      <c r="AU83" s="124"/>
      <c r="AV83" s="124"/>
      <c r="AW83" s="124"/>
      <c r="AX83" s="124"/>
      <c r="AY83" s="124"/>
      <c r="AZ83" s="124"/>
      <c r="BA83" s="124"/>
      <c r="BB83" s="124"/>
      <c r="BC83" s="124"/>
      <c r="BD83" s="124"/>
      <c r="BE83" s="124"/>
      <c r="BF83" s="124"/>
      <c r="BG83" s="124"/>
      <c r="BH83" s="124"/>
      <c r="BI83" s="124"/>
      <c r="BJ83" s="124"/>
      <c r="BK83" s="124"/>
      <c r="BL83" s="124"/>
      <c r="BM83" s="124"/>
      <c r="BN83" s="124"/>
      <c r="BO83" s="124"/>
      <c r="BP83" s="124"/>
      <c r="BQ83" s="124"/>
      <c r="BR83" s="124"/>
      <c r="BS83" s="124"/>
      <c r="BT83" s="124"/>
      <c r="BU83" s="124"/>
    </row>
    <row r="84" spans="1:73" ht="13.5" thickBot="1" x14ac:dyDescent="0.35"/>
    <row r="85" spans="1:73" ht="13.5" thickBot="1" x14ac:dyDescent="0.35">
      <c r="A85" s="90" t="s">
        <v>2</v>
      </c>
      <c r="B85" s="177" t="s">
        <v>18</v>
      </c>
      <c r="C85" s="178"/>
      <c r="D85" s="179">
        <v>1</v>
      </c>
      <c r="E85" s="180"/>
      <c r="F85" s="181"/>
      <c r="G85" s="182">
        <v>2</v>
      </c>
      <c r="H85" s="180"/>
      <c r="I85" s="181"/>
      <c r="J85" s="182">
        <v>3</v>
      </c>
      <c r="K85" s="180"/>
      <c r="L85" s="181"/>
      <c r="M85" s="182">
        <v>4</v>
      </c>
      <c r="N85" s="180"/>
      <c r="O85" s="183"/>
      <c r="P85" s="179" t="s">
        <v>4</v>
      </c>
      <c r="Q85" s="184"/>
      <c r="R85" s="185"/>
      <c r="S85" s="5" t="s">
        <v>5</v>
      </c>
      <c r="T85" s="4" t="s">
        <v>6</v>
      </c>
    </row>
    <row r="86" spans="1:73" x14ac:dyDescent="0.3">
      <c r="A86" s="172">
        <v>31</v>
      </c>
      <c r="B86" s="173">
        <v>1</v>
      </c>
      <c r="C86" s="37" t="str">
        <f>IF(A86&gt;0,IF(VLOOKUP(A86,seznam!$A$2:$C$129,3)&gt;0,VLOOKUP(A86,seznam!$A$2:$C$129,3),"------"),"------")</f>
        <v>KST Blansko</v>
      </c>
      <c r="D86" s="174"/>
      <c r="E86" s="175"/>
      <c r="F86" s="176"/>
      <c r="G86" s="168">
        <f>AE89</f>
        <v>3</v>
      </c>
      <c r="H86" s="169" t="str">
        <f>AF89</f>
        <v>:</v>
      </c>
      <c r="I86" s="170">
        <f>AG89</f>
        <v>1</v>
      </c>
      <c r="J86" s="168">
        <f>AG91</f>
        <v>3</v>
      </c>
      <c r="K86" s="169" t="str">
        <f>AF91</f>
        <v>:</v>
      </c>
      <c r="L86" s="170">
        <f>AE91</f>
        <v>0</v>
      </c>
      <c r="M86" s="168">
        <f>AE86</f>
        <v>0</v>
      </c>
      <c r="N86" s="169" t="str">
        <f>AF86</f>
        <v>:</v>
      </c>
      <c r="O86" s="171">
        <f>AG86</f>
        <v>0</v>
      </c>
      <c r="P86" s="159">
        <f>G86+J86+M86</f>
        <v>6</v>
      </c>
      <c r="Q86" s="169" t="s">
        <v>7</v>
      </c>
      <c r="R86" s="170">
        <f>I86+L86+O86</f>
        <v>1</v>
      </c>
      <c r="S86" s="186">
        <f>IF(G86&gt;I86,2,IF(AND(G86&lt;I86,H86=":"),1,0))+IF(J86&gt;L86,2,IF(AND(J86&lt;L86,K86=":"),1,0))+IF(M86&gt;O86,2,IF(AND(M86&lt;O86,N86=":"),1,0))</f>
        <v>4</v>
      </c>
      <c r="T86" s="160">
        <v>1</v>
      </c>
      <c r="V86" s="6">
        <v>1</v>
      </c>
      <c r="W86" s="10" t="str">
        <f>C87</f>
        <v>Záviška Jan</v>
      </c>
      <c r="X86" s="16" t="s">
        <v>10</v>
      </c>
      <c r="Y86" s="13" t="str">
        <f>C93</f>
        <v>------</v>
      </c>
      <c r="Z86" s="40"/>
      <c r="AA86" s="41"/>
      <c r="AB86" s="41"/>
      <c r="AC86" s="41"/>
      <c r="AD86" s="45"/>
      <c r="AE86" s="22">
        <f t="shared" ref="AE86:AE91" si="16">IF(AND(LEN(Z86)&gt;0,MID(Z86,1,1)&lt;&gt;"-"),"1","0")+IF(AND(LEN(AA86)&gt;0,MID(AA86,1,1)&lt;&gt;"-"),"1","0")+IF(AND(LEN(AB86)&gt;0,MID(AB86,1,1)&lt;&gt;"-"),"1","0")+IF(AND(LEN(AC86)&gt;0,MID(AC86,1,1)&lt;&gt;"-"),"1","0")+IF(AND(LEN(AD86)&gt;0,MID(AD86,1,1)&lt;&gt;"-"),"1","0")</f>
        <v>0</v>
      </c>
      <c r="AF86" s="23" t="s">
        <v>7</v>
      </c>
      <c r="AG86" s="24">
        <f t="shared" ref="AG86:AG91" si="17">IF(AND(LEN(Z86)&gt;0,MID(Z86,1,1)="-"),"1","0")+IF(AND(LEN(AA86)&gt;0,MID(AA86,1,1)="-"),"1","0")+IF(AND(LEN(AB86)&gt;0,MID(AB86,1,1)="-"),"1","0")+IF(AND(LEN(AC86)&gt;0,MID(AC86,1,1)="-"),"1","0")+IF(AND(LEN(AD86)&gt;0,MID(AD86,1,1)="-"),"1","0")</f>
        <v>0</v>
      </c>
      <c r="AJ86" s="115">
        <f>A86</f>
        <v>31</v>
      </c>
      <c r="AK86" s="115">
        <f>A92</f>
        <v>0</v>
      </c>
      <c r="AL86" s="115">
        <f>A88</f>
        <v>42</v>
      </c>
    </row>
    <row r="87" spans="1:73" x14ac:dyDescent="0.3">
      <c r="A87" s="161"/>
      <c r="B87" s="167"/>
      <c r="C87" s="89" t="str">
        <f>IF(A86&gt;0,IF(VLOOKUP(A86,seznam!$A$2:$C$129,2)&gt;0,VLOOKUP(A86,seznam!$A$2:$C$129,2),"------"),"------")</f>
        <v>Záviška Jan</v>
      </c>
      <c r="D87" s="157"/>
      <c r="E87" s="157"/>
      <c r="F87" s="158"/>
      <c r="G87" s="129"/>
      <c r="H87" s="148"/>
      <c r="I87" s="149"/>
      <c r="J87" s="129"/>
      <c r="K87" s="148"/>
      <c r="L87" s="149"/>
      <c r="M87" s="129"/>
      <c r="N87" s="148"/>
      <c r="O87" s="166"/>
      <c r="P87" s="147"/>
      <c r="Q87" s="148"/>
      <c r="R87" s="149"/>
      <c r="S87" s="150"/>
      <c r="T87" s="151"/>
      <c r="V87" s="7">
        <v>2</v>
      </c>
      <c r="W87" s="11" t="str">
        <f>C89</f>
        <v>Dvořáček Martin</v>
      </c>
      <c r="X87" s="17" t="s">
        <v>10</v>
      </c>
      <c r="Y87" s="14" t="str">
        <f>C91</f>
        <v>Juráček Michal</v>
      </c>
      <c r="Z87" s="42" t="s">
        <v>239</v>
      </c>
      <c r="AA87" s="39" t="s">
        <v>244</v>
      </c>
      <c r="AB87" s="39" t="s">
        <v>249</v>
      </c>
      <c r="AC87" s="39" t="s">
        <v>246</v>
      </c>
      <c r="AD87" s="46" t="s">
        <v>250</v>
      </c>
      <c r="AE87" s="25">
        <f t="shared" si="16"/>
        <v>3</v>
      </c>
      <c r="AF87" s="26" t="s">
        <v>7</v>
      </c>
      <c r="AG87" s="27">
        <f t="shared" si="17"/>
        <v>2</v>
      </c>
      <c r="AJ87" s="115">
        <f>A88</f>
        <v>42</v>
      </c>
      <c r="AK87" s="115">
        <f>A90</f>
        <v>36</v>
      </c>
      <c r="AL87" s="115">
        <f>A92</f>
        <v>0</v>
      </c>
    </row>
    <row r="88" spans="1:73" x14ac:dyDescent="0.3">
      <c r="A88" s="161">
        <v>42</v>
      </c>
      <c r="B88" s="163">
        <v>2</v>
      </c>
      <c r="C88" s="38" t="str">
        <f>IF(A88&gt;0,IF(VLOOKUP(A88,seznam!$A$2:$C$129,3)&gt;0,VLOOKUP(A88,seznam!$A$2:$C$129,3),"------"),"------")</f>
        <v>TJ Mikulčice</v>
      </c>
      <c r="D88" s="138">
        <f>I86</f>
        <v>1</v>
      </c>
      <c r="E88" s="138" t="str">
        <f>H86</f>
        <v>:</v>
      </c>
      <c r="F88" s="140">
        <f>G86</f>
        <v>3</v>
      </c>
      <c r="G88" s="130"/>
      <c r="H88" s="131"/>
      <c r="I88" s="155"/>
      <c r="J88" s="128">
        <f>AE87</f>
        <v>3</v>
      </c>
      <c r="K88" s="138" t="str">
        <f>AF87</f>
        <v>:</v>
      </c>
      <c r="L88" s="140">
        <f>AG87</f>
        <v>2</v>
      </c>
      <c r="M88" s="128">
        <f>AE90</f>
        <v>0</v>
      </c>
      <c r="N88" s="138" t="str">
        <f>AF90</f>
        <v>:</v>
      </c>
      <c r="O88" s="165">
        <f>AG90</f>
        <v>0</v>
      </c>
      <c r="P88" s="136">
        <f>D88+J88+M88</f>
        <v>4</v>
      </c>
      <c r="Q88" s="138" t="s">
        <v>7</v>
      </c>
      <c r="R88" s="140">
        <f>F88+L88+O88</f>
        <v>5</v>
      </c>
      <c r="S88" s="142">
        <f>IF(D88&gt;F88,2,IF(AND(D88&lt;F88,E88=":"),1,0))+IF(J88&gt;L88,2,IF(AND(J88&lt;L88,K88=":"),1,0))+IF(M88&gt;O88,2,IF(AND(M88&lt;O88,N88=":"),1,0))</f>
        <v>3</v>
      </c>
      <c r="T88" s="144">
        <v>2</v>
      </c>
      <c r="V88" s="7">
        <v>3</v>
      </c>
      <c r="W88" s="11" t="str">
        <f>C93</f>
        <v>------</v>
      </c>
      <c r="X88" s="18" t="s">
        <v>10</v>
      </c>
      <c r="Y88" s="14" t="str">
        <f>C91</f>
        <v>Juráček Michal</v>
      </c>
      <c r="Z88" s="42"/>
      <c r="AA88" s="39"/>
      <c r="AB88" s="39"/>
      <c r="AC88" s="39"/>
      <c r="AD88" s="46"/>
      <c r="AE88" s="25">
        <f t="shared" si="16"/>
        <v>0</v>
      </c>
      <c r="AF88" s="26" t="s">
        <v>7</v>
      </c>
      <c r="AG88" s="27">
        <f t="shared" si="17"/>
        <v>0</v>
      </c>
      <c r="AJ88" s="115">
        <f>A92</f>
        <v>0</v>
      </c>
      <c r="AK88" s="115">
        <f>A90</f>
        <v>36</v>
      </c>
      <c r="AL88" s="115">
        <f>A86</f>
        <v>31</v>
      </c>
    </row>
    <row r="89" spans="1:73" x14ac:dyDescent="0.3">
      <c r="A89" s="161"/>
      <c r="B89" s="167"/>
      <c r="C89" s="35" t="str">
        <f>IF(A88&gt;0,IF(VLOOKUP(A88,seznam!$A$2:$C$129,2)&gt;0,VLOOKUP(A88,seznam!$A$2:$C$129,2),"------"),"------")</f>
        <v>Dvořáček Martin</v>
      </c>
      <c r="D89" s="148"/>
      <c r="E89" s="148"/>
      <c r="F89" s="149"/>
      <c r="G89" s="156"/>
      <c r="H89" s="157"/>
      <c r="I89" s="158"/>
      <c r="J89" s="129"/>
      <c r="K89" s="148"/>
      <c r="L89" s="149"/>
      <c r="M89" s="129"/>
      <c r="N89" s="148"/>
      <c r="O89" s="166"/>
      <c r="P89" s="152"/>
      <c r="Q89" s="153"/>
      <c r="R89" s="154"/>
      <c r="S89" s="150"/>
      <c r="T89" s="151"/>
      <c r="V89" s="7">
        <v>4</v>
      </c>
      <c r="W89" s="11" t="str">
        <f>C87</f>
        <v>Záviška Jan</v>
      </c>
      <c r="X89" s="17" t="s">
        <v>10</v>
      </c>
      <c r="Y89" s="14" t="str">
        <f>C89</f>
        <v>Dvořáček Martin</v>
      </c>
      <c r="Z89" s="42" t="s">
        <v>249</v>
      </c>
      <c r="AA89" s="39" t="s">
        <v>250</v>
      </c>
      <c r="AB89" s="39" t="s">
        <v>252</v>
      </c>
      <c r="AC89" s="39" t="s">
        <v>238</v>
      </c>
      <c r="AD89" s="46"/>
      <c r="AE89" s="25">
        <f t="shared" si="16"/>
        <v>3</v>
      </c>
      <c r="AF89" s="26" t="s">
        <v>7</v>
      </c>
      <c r="AG89" s="27">
        <f t="shared" si="17"/>
        <v>1</v>
      </c>
      <c r="AJ89" s="115">
        <f>A86</f>
        <v>31</v>
      </c>
      <c r="AK89" s="115">
        <f>A88</f>
        <v>42</v>
      </c>
      <c r="AL89" s="115">
        <f>A90</f>
        <v>36</v>
      </c>
    </row>
    <row r="90" spans="1:73" x14ac:dyDescent="0.3">
      <c r="A90" s="161">
        <v>36</v>
      </c>
      <c r="B90" s="163">
        <v>3</v>
      </c>
      <c r="C90" s="38" t="str">
        <f>IF(A90&gt;0,IF(VLOOKUP(A90,seznam!$A$2:$C$129,3)&gt;0,VLOOKUP(A90,seznam!$A$2:$C$129,3),"------"),"------")</f>
        <v>MSK Břeclav</v>
      </c>
      <c r="D90" s="138">
        <f>L86</f>
        <v>0</v>
      </c>
      <c r="E90" s="138" t="str">
        <f>K86</f>
        <v>:</v>
      </c>
      <c r="F90" s="140">
        <f>J86</f>
        <v>3</v>
      </c>
      <c r="G90" s="128">
        <f>L88</f>
        <v>2</v>
      </c>
      <c r="H90" s="138" t="str">
        <f>K88</f>
        <v>:</v>
      </c>
      <c r="I90" s="140">
        <f>J88</f>
        <v>3</v>
      </c>
      <c r="J90" s="130"/>
      <c r="K90" s="131"/>
      <c r="L90" s="155"/>
      <c r="M90" s="128">
        <f>AG88</f>
        <v>0</v>
      </c>
      <c r="N90" s="138" t="str">
        <f>AF88</f>
        <v>:</v>
      </c>
      <c r="O90" s="165">
        <f>AE88</f>
        <v>0</v>
      </c>
      <c r="P90" s="136">
        <f>D90+G90+M90</f>
        <v>2</v>
      </c>
      <c r="Q90" s="138" t="s">
        <v>7</v>
      </c>
      <c r="R90" s="140">
        <f>F90+I90+O90</f>
        <v>6</v>
      </c>
      <c r="S90" s="142">
        <f>IF(D90&gt;F90,2,IF(AND(D90&lt;F90,E90=":"),1,0))+IF(G90&gt;I90,2,IF(AND(G90&lt;I90,H90=":"),1,0))+IF(M90&gt;O90,2,IF(AND(M90&lt;O90,N90=":"),1,0))</f>
        <v>2</v>
      </c>
      <c r="T90" s="144">
        <v>3</v>
      </c>
      <c r="V90" s="7">
        <v>5</v>
      </c>
      <c r="W90" s="11" t="str">
        <f>C89</f>
        <v>Dvořáček Martin</v>
      </c>
      <c r="X90" s="17" t="s">
        <v>10</v>
      </c>
      <c r="Y90" s="14" t="str">
        <f>C93</f>
        <v>------</v>
      </c>
      <c r="Z90" s="42"/>
      <c r="AA90" s="39"/>
      <c r="AB90" s="39"/>
      <c r="AC90" s="39"/>
      <c r="AD90" s="46"/>
      <c r="AE90" s="25">
        <f t="shared" si="16"/>
        <v>0</v>
      </c>
      <c r="AF90" s="26" t="s">
        <v>7</v>
      </c>
      <c r="AG90" s="27">
        <f t="shared" si="17"/>
        <v>0</v>
      </c>
      <c r="AJ90" s="115">
        <f>A88</f>
        <v>42</v>
      </c>
      <c r="AK90" s="115">
        <f>A92</f>
        <v>0</v>
      </c>
      <c r="AL90" s="115">
        <f>A86</f>
        <v>31</v>
      </c>
    </row>
    <row r="91" spans="1:73" ht="13.5" thickBot="1" x14ac:dyDescent="0.35">
      <c r="A91" s="161"/>
      <c r="B91" s="167"/>
      <c r="C91" s="35" t="str">
        <f>IF(A90&gt;0,IF(VLOOKUP(A90,seznam!$A$2:$C$129,2)&gt;0,VLOOKUP(A90,seznam!$A$2:$C$129,2),"------"),"------")</f>
        <v>Juráček Michal</v>
      </c>
      <c r="D91" s="148"/>
      <c r="E91" s="148"/>
      <c r="F91" s="149"/>
      <c r="G91" s="129"/>
      <c r="H91" s="148"/>
      <c r="I91" s="149"/>
      <c r="J91" s="156"/>
      <c r="K91" s="157"/>
      <c r="L91" s="158"/>
      <c r="M91" s="129"/>
      <c r="N91" s="148"/>
      <c r="O91" s="166"/>
      <c r="P91" s="147"/>
      <c r="Q91" s="148"/>
      <c r="R91" s="149"/>
      <c r="S91" s="150"/>
      <c r="T91" s="151"/>
      <c r="V91" s="8">
        <v>6</v>
      </c>
      <c r="W91" s="12" t="str">
        <f>C91</f>
        <v>Juráček Michal</v>
      </c>
      <c r="X91" s="19" t="s">
        <v>10</v>
      </c>
      <c r="Y91" s="15" t="str">
        <f>C87</f>
        <v>Záviška Jan</v>
      </c>
      <c r="Z91" s="43" t="s">
        <v>247</v>
      </c>
      <c r="AA91" s="44" t="s">
        <v>247</v>
      </c>
      <c r="AB91" s="44" t="s">
        <v>247</v>
      </c>
      <c r="AC91" s="44"/>
      <c r="AD91" s="47"/>
      <c r="AE91" s="28">
        <f t="shared" si="16"/>
        <v>0</v>
      </c>
      <c r="AF91" s="29" t="s">
        <v>7</v>
      </c>
      <c r="AG91" s="30">
        <f t="shared" si="17"/>
        <v>3</v>
      </c>
      <c r="AJ91" s="115">
        <f>A90</f>
        <v>36</v>
      </c>
      <c r="AK91" s="115">
        <f>A86</f>
        <v>31</v>
      </c>
      <c r="AL91" s="115">
        <f>A88</f>
        <v>42</v>
      </c>
    </row>
    <row r="92" spans="1:73" x14ac:dyDescent="0.3">
      <c r="A92" s="161"/>
      <c r="B92" s="163">
        <v>4</v>
      </c>
      <c r="C92" s="38" t="str">
        <f>IF(A92&gt;0,IF(VLOOKUP(A92,seznam!$A$2:$C$129,3)&gt;0,VLOOKUP(A92,seznam!$A$2:$C$129,3),"------"),"------")</f>
        <v>------</v>
      </c>
      <c r="D92" s="138">
        <f>O86</f>
        <v>0</v>
      </c>
      <c r="E92" s="138" t="str">
        <f>N86</f>
        <v>:</v>
      </c>
      <c r="F92" s="140">
        <f>M86</f>
        <v>0</v>
      </c>
      <c r="G92" s="128">
        <f>O88</f>
        <v>0</v>
      </c>
      <c r="H92" s="138" t="str">
        <f>N88</f>
        <v>:</v>
      </c>
      <c r="I92" s="140">
        <f>M88</f>
        <v>0</v>
      </c>
      <c r="J92" s="128">
        <f>O90</f>
        <v>0</v>
      </c>
      <c r="K92" s="138" t="str">
        <f>N90</f>
        <v>:</v>
      </c>
      <c r="L92" s="140">
        <f>M90</f>
        <v>0</v>
      </c>
      <c r="M92" s="130"/>
      <c r="N92" s="131"/>
      <c r="O92" s="132"/>
      <c r="P92" s="136">
        <f>D92+G92+J92</f>
        <v>0</v>
      </c>
      <c r="Q92" s="138" t="s">
        <v>7</v>
      </c>
      <c r="R92" s="140">
        <f>F92+I92+L92</f>
        <v>0</v>
      </c>
      <c r="S92" s="142">
        <f>IF(D92&gt;F92,2,IF(AND(D92&lt;F92,E92=":"),1,0))+IF(G92&gt;I92,2,IF(AND(G92&lt;I92,H92=":"),1,0))+IF(J92&gt;L92,2,IF(AND(J92&lt;L92,K92=":"),1,0))</f>
        <v>0</v>
      </c>
      <c r="T92" s="144"/>
    </row>
    <row r="93" spans="1:73" ht="13.5" thickBot="1" x14ac:dyDescent="0.35">
      <c r="A93" s="162"/>
      <c r="B93" s="164"/>
      <c r="C93" s="36" t="str">
        <f>IF(A92&gt;0,IF(VLOOKUP(A92,seznam!$A$2:$C$129,2)&gt;0,VLOOKUP(A92,seznam!$A$2:$C$129,2),"------"),"------")</f>
        <v>------</v>
      </c>
      <c r="D93" s="139"/>
      <c r="E93" s="139"/>
      <c r="F93" s="141"/>
      <c r="G93" s="146"/>
      <c r="H93" s="139"/>
      <c r="I93" s="141"/>
      <c r="J93" s="146"/>
      <c r="K93" s="139"/>
      <c r="L93" s="141"/>
      <c r="M93" s="133"/>
      <c r="N93" s="134"/>
      <c r="O93" s="135"/>
      <c r="P93" s="137"/>
      <c r="Q93" s="139"/>
      <c r="R93" s="141"/>
      <c r="S93" s="143"/>
      <c r="T93" s="145"/>
    </row>
    <row r="94" spans="1:73" ht="13.5" thickBot="1" x14ac:dyDescent="0.35"/>
    <row r="95" spans="1:73" ht="13.5" thickBot="1" x14ac:dyDescent="0.35">
      <c r="A95" s="90" t="s">
        <v>2</v>
      </c>
      <c r="B95" s="177" t="s">
        <v>19</v>
      </c>
      <c r="C95" s="178"/>
      <c r="D95" s="179">
        <v>1</v>
      </c>
      <c r="E95" s="180"/>
      <c r="F95" s="181"/>
      <c r="G95" s="182">
        <v>2</v>
      </c>
      <c r="H95" s="180"/>
      <c r="I95" s="181"/>
      <c r="J95" s="182">
        <v>3</v>
      </c>
      <c r="K95" s="180"/>
      <c r="L95" s="181"/>
      <c r="M95" s="182">
        <v>4</v>
      </c>
      <c r="N95" s="180"/>
      <c r="O95" s="183"/>
      <c r="P95" s="179" t="s">
        <v>4</v>
      </c>
      <c r="Q95" s="184"/>
      <c r="R95" s="185"/>
      <c r="S95" s="5" t="s">
        <v>5</v>
      </c>
      <c r="T95" s="4" t="s">
        <v>6</v>
      </c>
    </row>
    <row r="96" spans="1:73" x14ac:dyDescent="0.3">
      <c r="A96" s="172">
        <v>32</v>
      </c>
      <c r="B96" s="173">
        <v>1</v>
      </c>
      <c r="C96" s="37" t="str">
        <f>IF(A96&gt;0,IF(VLOOKUP(A96,seznam!$A$2:$C$129,3)&gt;0,VLOOKUP(A96,seznam!$A$2:$C$129,3),"------"),"------")</f>
        <v>MS Brno</v>
      </c>
      <c r="D96" s="174"/>
      <c r="E96" s="175"/>
      <c r="F96" s="176"/>
      <c r="G96" s="168">
        <f>AE99</f>
        <v>3</v>
      </c>
      <c r="H96" s="169" t="str">
        <f>AF99</f>
        <v>:</v>
      </c>
      <c r="I96" s="170">
        <f>AG99</f>
        <v>0</v>
      </c>
      <c r="J96" s="168">
        <f>AG101</f>
        <v>3</v>
      </c>
      <c r="K96" s="169" t="str">
        <f>AF101</f>
        <v>:</v>
      </c>
      <c r="L96" s="170">
        <f>AE101</f>
        <v>0</v>
      </c>
      <c r="M96" s="168">
        <f>AE96</f>
        <v>3</v>
      </c>
      <c r="N96" s="169" t="str">
        <f>AF96</f>
        <v>:</v>
      </c>
      <c r="O96" s="171">
        <f>AG96</f>
        <v>0</v>
      </c>
      <c r="P96" s="159">
        <f>G96+J96+M96</f>
        <v>9</v>
      </c>
      <c r="Q96" s="169" t="s">
        <v>7</v>
      </c>
      <c r="R96" s="170">
        <f>I96+L96+O96</f>
        <v>0</v>
      </c>
      <c r="S96" s="186">
        <f>IF(G96&gt;I96,2,IF(AND(G96&lt;I96,H96=":"),1,0))+IF(J96&gt;L96,2,IF(AND(J96&lt;L96,K96=":"),1,0))+IF(M96&gt;O96,2,IF(AND(M96&lt;O96,N96=":"),1,0))</f>
        <v>6</v>
      </c>
      <c r="T96" s="160">
        <v>1</v>
      </c>
      <c r="V96" s="6">
        <v>1</v>
      </c>
      <c r="W96" s="10" t="str">
        <f>C97</f>
        <v>Maradová Eliška</v>
      </c>
      <c r="X96" s="16" t="s">
        <v>10</v>
      </c>
      <c r="Y96" s="13" t="str">
        <f>C103</f>
        <v>Svoboda Filip</v>
      </c>
      <c r="Z96" s="40" t="s">
        <v>238</v>
      </c>
      <c r="AA96" s="41" t="s">
        <v>238</v>
      </c>
      <c r="AB96" s="41" t="s">
        <v>242</v>
      </c>
      <c r="AC96" s="41"/>
      <c r="AD96" s="45"/>
      <c r="AE96" s="22">
        <f t="shared" ref="AE96:AE101" si="18">IF(AND(LEN(Z96)&gt;0,MID(Z96,1,1)&lt;&gt;"-"),"1","0")+IF(AND(LEN(AA96)&gt;0,MID(AA96,1,1)&lt;&gt;"-"),"1","0")+IF(AND(LEN(AB96)&gt;0,MID(AB96,1,1)&lt;&gt;"-"),"1","0")+IF(AND(LEN(AC96)&gt;0,MID(AC96,1,1)&lt;&gt;"-"),"1","0")+IF(AND(LEN(AD96)&gt;0,MID(AD96,1,1)&lt;&gt;"-"),"1","0")</f>
        <v>3</v>
      </c>
      <c r="AF96" s="23" t="s">
        <v>7</v>
      </c>
      <c r="AG96" s="24">
        <f t="shared" ref="AG96:AG101" si="19">IF(AND(LEN(Z96)&gt;0,MID(Z96,1,1)="-"),"1","0")+IF(AND(LEN(AA96)&gt;0,MID(AA96,1,1)="-"),"1","0")+IF(AND(LEN(AB96)&gt;0,MID(AB96,1,1)="-"),"1","0")+IF(AND(LEN(AC96)&gt;0,MID(AC96,1,1)="-"),"1","0")+IF(AND(LEN(AD96)&gt;0,MID(AD96,1,1)="-"),"1","0")</f>
        <v>0</v>
      </c>
      <c r="AJ96" s="115">
        <f>A96</f>
        <v>32</v>
      </c>
      <c r="AK96" s="115">
        <f>A102</f>
        <v>43</v>
      </c>
      <c r="AL96" s="115">
        <f>A98</f>
        <v>40</v>
      </c>
    </row>
    <row r="97" spans="1:38" x14ac:dyDescent="0.3">
      <c r="A97" s="161"/>
      <c r="B97" s="167"/>
      <c r="C97" s="89" t="str">
        <f>IF(A96&gt;0,IF(VLOOKUP(A96,seznam!$A$2:$C$129,2)&gt;0,VLOOKUP(A96,seznam!$A$2:$C$129,2),"------"),"------")</f>
        <v>Maradová Eliška</v>
      </c>
      <c r="D97" s="157"/>
      <c r="E97" s="157"/>
      <c r="F97" s="158"/>
      <c r="G97" s="129"/>
      <c r="H97" s="148"/>
      <c r="I97" s="149"/>
      <c r="J97" s="129"/>
      <c r="K97" s="148"/>
      <c r="L97" s="149"/>
      <c r="M97" s="129"/>
      <c r="N97" s="148"/>
      <c r="O97" s="166"/>
      <c r="P97" s="147"/>
      <c r="Q97" s="148"/>
      <c r="R97" s="149"/>
      <c r="S97" s="150"/>
      <c r="T97" s="151"/>
      <c r="V97" s="7">
        <v>2</v>
      </c>
      <c r="W97" s="11" t="str">
        <f>C99</f>
        <v>Blažek Dominik</v>
      </c>
      <c r="X97" s="17" t="s">
        <v>10</v>
      </c>
      <c r="Y97" s="14" t="str">
        <f>C101</f>
        <v>Jindrová Natálie</v>
      </c>
      <c r="Z97" s="42" t="s">
        <v>242</v>
      </c>
      <c r="AA97" s="39" t="s">
        <v>241</v>
      </c>
      <c r="AB97" s="39" t="s">
        <v>241</v>
      </c>
      <c r="AC97" s="39"/>
      <c r="AD97" s="46"/>
      <c r="AE97" s="25">
        <f t="shared" si="18"/>
        <v>3</v>
      </c>
      <c r="AF97" s="26" t="s">
        <v>7</v>
      </c>
      <c r="AG97" s="27">
        <f t="shared" si="19"/>
        <v>0</v>
      </c>
      <c r="AJ97" s="115">
        <f>A98</f>
        <v>40</v>
      </c>
      <c r="AK97" s="115">
        <f>A100</f>
        <v>35</v>
      </c>
      <c r="AL97" s="115">
        <f>A102</f>
        <v>43</v>
      </c>
    </row>
    <row r="98" spans="1:38" x14ac:dyDescent="0.3">
      <c r="A98" s="161">
        <v>40</v>
      </c>
      <c r="B98" s="163">
        <v>2</v>
      </c>
      <c r="C98" s="38" t="str">
        <f>IF(A98&gt;0,IF(VLOOKUP(A98,seznam!$A$2:$C$129,3)&gt;0,VLOOKUP(A98,seznam!$A$2:$C$129,3),"------"),"------")</f>
        <v>MSK Břeclav</v>
      </c>
      <c r="D98" s="138">
        <f>I96</f>
        <v>0</v>
      </c>
      <c r="E98" s="138" t="str">
        <f>H96</f>
        <v>:</v>
      </c>
      <c r="F98" s="140">
        <f>G96</f>
        <v>3</v>
      </c>
      <c r="G98" s="130"/>
      <c r="H98" s="131"/>
      <c r="I98" s="155"/>
      <c r="J98" s="128">
        <f>AE97</f>
        <v>3</v>
      </c>
      <c r="K98" s="138" t="str">
        <f>AF97</f>
        <v>:</v>
      </c>
      <c r="L98" s="140">
        <f>AG97</f>
        <v>0</v>
      </c>
      <c r="M98" s="128">
        <f>AE100</f>
        <v>3</v>
      </c>
      <c r="N98" s="138" t="str">
        <f>AF100</f>
        <v>:</v>
      </c>
      <c r="O98" s="165">
        <f>AG100</f>
        <v>0</v>
      </c>
      <c r="P98" s="136">
        <f>D98+J98+M98</f>
        <v>6</v>
      </c>
      <c r="Q98" s="138" t="s">
        <v>7</v>
      </c>
      <c r="R98" s="140">
        <f>F98+L98+O98</f>
        <v>3</v>
      </c>
      <c r="S98" s="142">
        <f>IF(D98&gt;F98,2,IF(AND(D98&lt;F98,E98=":"),1,0))+IF(J98&gt;L98,2,IF(AND(J98&lt;L98,K98=":"),1,0))+IF(M98&gt;O98,2,IF(AND(M98&lt;O98,N98=":"),1,0))</f>
        <v>5</v>
      </c>
      <c r="T98" s="144">
        <v>2</v>
      </c>
      <c r="V98" s="7">
        <v>3</v>
      </c>
      <c r="W98" s="11" t="str">
        <f>C103</f>
        <v>Svoboda Filip</v>
      </c>
      <c r="X98" s="18" t="s">
        <v>10</v>
      </c>
      <c r="Y98" s="14" t="str">
        <f>C101</f>
        <v>Jindrová Natálie</v>
      </c>
      <c r="Z98" s="42" t="s">
        <v>250</v>
      </c>
      <c r="AA98" s="39" t="s">
        <v>240</v>
      </c>
      <c r="AB98" s="39" t="s">
        <v>240</v>
      </c>
      <c r="AC98" s="39"/>
      <c r="AD98" s="46"/>
      <c r="AE98" s="25">
        <f t="shared" si="18"/>
        <v>3</v>
      </c>
      <c r="AF98" s="26" t="s">
        <v>7</v>
      </c>
      <c r="AG98" s="27">
        <f t="shared" si="19"/>
        <v>0</v>
      </c>
      <c r="AJ98" s="115">
        <f>A102</f>
        <v>43</v>
      </c>
      <c r="AK98" s="115">
        <f>A100</f>
        <v>35</v>
      </c>
      <c r="AL98" s="115">
        <f>A96</f>
        <v>32</v>
      </c>
    </row>
    <row r="99" spans="1:38" x14ac:dyDescent="0.3">
      <c r="A99" s="161"/>
      <c r="B99" s="167"/>
      <c r="C99" s="35" t="str">
        <f>IF(A98&gt;0,IF(VLOOKUP(A98,seznam!$A$2:$C$129,2)&gt;0,VLOOKUP(A98,seznam!$A$2:$C$129,2),"------"),"------")</f>
        <v>Blažek Dominik</v>
      </c>
      <c r="D99" s="148"/>
      <c r="E99" s="148"/>
      <c r="F99" s="149"/>
      <c r="G99" s="156"/>
      <c r="H99" s="157"/>
      <c r="I99" s="158"/>
      <c r="J99" s="129"/>
      <c r="K99" s="148"/>
      <c r="L99" s="149"/>
      <c r="M99" s="129"/>
      <c r="N99" s="148"/>
      <c r="O99" s="166"/>
      <c r="P99" s="152"/>
      <c r="Q99" s="153"/>
      <c r="R99" s="154"/>
      <c r="S99" s="150"/>
      <c r="T99" s="151"/>
      <c r="V99" s="7">
        <v>4</v>
      </c>
      <c r="W99" s="11" t="str">
        <f>C97</f>
        <v>Maradová Eliška</v>
      </c>
      <c r="X99" s="17" t="s">
        <v>10</v>
      </c>
      <c r="Y99" s="14" t="str">
        <f>C99</f>
        <v>Blažek Dominik</v>
      </c>
      <c r="Z99" s="42" t="s">
        <v>249</v>
      </c>
      <c r="AA99" s="39" t="s">
        <v>239</v>
      </c>
      <c r="AB99" s="39" t="s">
        <v>238</v>
      </c>
      <c r="AC99" s="39"/>
      <c r="AD99" s="46"/>
      <c r="AE99" s="25">
        <f t="shared" si="18"/>
        <v>3</v>
      </c>
      <c r="AF99" s="26" t="s">
        <v>7</v>
      </c>
      <c r="AG99" s="27">
        <f t="shared" si="19"/>
        <v>0</v>
      </c>
      <c r="AJ99" s="115">
        <f>A96</f>
        <v>32</v>
      </c>
      <c r="AK99" s="115">
        <f>A98</f>
        <v>40</v>
      </c>
      <c r="AL99" s="115">
        <f>A100</f>
        <v>35</v>
      </c>
    </row>
    <row r="100" spans="1:38" x14ac:dyDescent="0.3">
      <c r="A100" s="161">
        <v>35</v>
      </c>
      <c r="B100" s="163">
        <v>3</v>
      </c>
      <c r="C100" s="38" t="str">
        <f>IF(A100&gt;0,IF(VLOOKUP(A100,seznam!$A$2:$C$129,3)&gt;0,VLOOKUP(A100,seznam!$A$2:$C$129,3),"------"),"------")</f>
        <v>TJ Mikulčice</v>
      </c>
      <c r="D100" s="138">
        <f>L96</f>
        <v>0</v>
      </c>
      <c r="E100" s="138" t="str">
        <f>K96</f>
        <v>:</v>
      </c>
      <c r="F100" s="140">
        <f>J96</f>
        <v>3</v>
      </c>
      <c r="G100" s="128">
        <f>L98</f>
        <v>0</v>
      </c>
      <c r="H100" s="138" t="str">
        <f>K98</f>
        <v>:</v>
      </c>
      <c r="I100" s="140">
        <f>J98</f>
        <v>3</v>
      </c>
      <c r="J100" s="130"/>
      <c r="K100" s="131"/>
      <c r="L100" s="155"/>
      <c r="M100" s="128">
        <f>AG98</f>
        <v>0</v>
      </c>
      <c r="N100" s="138" t="str">
        <f>AF98</f>
        <v>:</v>
      </c>
      <c r="O100" s="165">
        <f>AE98</f>
        <v>3</v>
      </c>
      <c r="P100" s="136">
        <f>D100+G100+M100</f>
        <v>0</v>
      </c>
      <c r="Q100" s="138" t="s">
        <v>7</v>
      </c>
      <c r="R100" s="140">
        <f>F100+I100+O100</f>
        <v>9</v>
      </c>
      <c r="S100" s="142">
        <f>IF(D100&gt;F100,2,IF(AND(D100&lt;F100,E100=":"),1,0))+IF(G100&gt;I100,2,IF(AND(G100&lt;I100,H100=":"),1,0))+IF(M100&gt;O100,2,IF(AND(M100&lt;O100,N100=":"),1,0))</f>
        <v>3</v>
      </c>
      <c r="T100" s="144">
        <v>4</v>
      </c>
      <c r="V100" s="7">
        <v>5</v>
      </c>
      <c r="W100" s="11" t="str">
        <f>C99</f>
        <v>Blažek Dominik</v>
      </c>
      <c r="X100" s="17" t="s">
        <v>10</v>
      </c>
      <c r="Y100" s="14" t="str">
        <f>C103</f>
        <v>Svoboda Filip</v>
      </c>
      <c r="Z100" s="42" t="s">
        <v>237</v>
      </c>
      <c r="AA100" s="39" t="s">
        <v>236</v>
      </c>
      <c r="AB100" s="39" t="s">
        <v>237</v>
      </c>
      <c r="AC100" s="39"/>
      <c r="AD100" s="46"/>
      <c r="AE100" s="25">
        <f t="shared" si="18"/>
        <v>3</v>
      </c>
      <c r="AF100" s="26" t="s">
        <v>7</v>
      </c>
      <c r="AG100" s="27">
        <f t="shared" si="19"/>
        <v>0</v>
      </c>
      <c r="AJ100" s="115">
        <f>A98</f>
        <v>40</v>
      </c>
      <c r="AK100" s="115">
        <f>A102</f>
        <v>43</v>
      </c>
      <c r="AL100" s="115">
        <f>A96</f>
        <v>32</v>
      </c>
    </row>
    <row r="101" spans="1:38" ht="13.5" thickBot="1" x14ac:dyDescent="0.35">
      <c r="A101" s="161"/>
      <c r="B101" s="167"/>
      <c r="C101" s="35" t="str">
        <f>IF(A100&gt;0,IF(VLOOKUP(A100,seznam!$A$2:$C$129,2)&gt;0,VLOOKUP(A100,seznam!$A$2:$C$129,2),"------"),"------")</f>
        <v>Jindrová Natálie</v>
      </c>
      <c r="D101" s="148"/>
      <c r="E101" s="148"/>
      <c r="F101" s="149"/>
      <c r="G101" s="129"/>
      <c r="H101" s="148"/>
      <c r="I101" s="149"/>
      <c r="J101" s="156"/>
      <c r="K101" s="157"/>
      <c r="L101" s="158"/>
      <c r="M101" s="129"/>
      <c r="N101" s="148"/>
      <c r="O101" s="166"/>
      <c r="P101" s="147"/>
      <c r="Q101" s="148"/>
      <c r="R101" s="149"/>
      <c r="S101" s="150"/>
      <c r="T101" s="151"/>
      <c r="V101" s="8">
        <v>6</v>
      </c>
      <c r="W101" s="12" t="str">
        <f>C101</f>
        <v>Jindrová Natálie</v>
      </c>
      <c r="X101" s="19" t="s">
        <v>10</v>
      </c>
      <c r="Y101" s="15" t="str">
        <f>C97</f>
        <v>Maradová Eliška</v>
      </c>
      <c r="Z101" s="43" t="s">
        <v>257</v>
      </c>
      <c r="AA101" s="44" t="s">
        <v>251</v>
      </c>
      <c r="AB101" s="44" t="s">
        <v>251</v>
      </c>
      <c r="AC101" s="44"/>
      <c r="AD101" s="47"/>
      <c r="AE101" s="28">
        <f t="shared" si="18"/>
        <v>0</v>
      </c>
      <c r="AF101" s="29" t="s">
        <v>7</v>
      </c>
      <c r="AG101" s="30">
        <f t="shared" si="19"/>
        <v>3</v>
      </c>
      <c r="AJ101" s="115">
        <f>A100</f>
        <v>35</v>
      </c>
      <c r="AK101" s="115">
        <f>A96</f>
        <v>32</v>
      </c>
      <c r="AL101" s="115">
        <f>A98</f>
        <v>40</v>
      </c>
    </row>
    <row r="102" spans="1:38" x14ac:dyDescent="0.3">
      <c r="A102" s="161">
        <v>43</v>
      </c>
      <c r="B102" s="163">
        <v>4</v>
      </c>
      <c r="C102" s="38" t="str">
        <f>IF(A102&gt;0,IF(VLOOKUP(A102,seznam!$A$2:$C$129,3)&gt;0,VLOOKUP(A102,seznam!$A$2:$C$129,3),"------"),"------")</f>
        <v>SKST Hodonín</v>
      </c>
      <c r="D102" s="138">
        <f>O96</f>
        <v>0</v>
      </c>
      <c r="E102" s="138" t="str">
        <f>N96</f>
        <v>:</v>
      </c>
      <c r="F102" s="140">
        <f>M96</f>
        <v>3</v>
      </c>
      <c r="G102" s="128">
        <f>O98</f>
        <v>0</v>
      </c>
      <c r="H102" s="138" t="str">
        <f>N98</f>
        <v>:</v>
      </c>
      <c r="I102" s="140">
        <f>M98</f>
        <v>3</v>
      </c>
      <c r="J102" s="128">
        <f>O100</f>
        <v>3</v>
      </c>
      <c r="K102" s="138" t="str">
        <f>N100</f>
        <v>:</v>
      </c>
      <c r="L102" s="140">
        <f>M100</f>
        <v>0</v>
      </c>
      <c r="M102" s="130"/>
      <c r="N102" s="131"/>
      <c r="O102" s="132"/>
      <c r="P102" s="136">
        <f>D102+G102+J102</f>
        <v>3</v>
      </c>
      <c r="Q102" s="138" t="s">
        <v>7</v>
      </c>
      <c r="R102" s="140">
        <f>F102+I102+L102</f>
        <v>6</v>
      </c>
      <c r="S102" s="142">
        <f>IF(D102&gt;F102,2,IF(AND(D102&lt;F102,E102=":"),1,0))+IF(G102&gt;I102,2,IF(AND(G102&lt;I102,H102=":"),1,0))+IF(J102&gt;L102,2,IF(AND(J102&lt;L102,K102=":"),1,0))</f>
        <v>4</v>
      </c>
      <c r="T102" s="144">
        <v>3</v>
      </c>
    </row>
    <row r="103" spans="1:38" ht="13.5" thickBot="1" x14ac:dyDescent="0.35">
      <c r="A103" s="162"/>
      <c r="B103" s="164"/>
      <c r="C103" s="36" t="str">
        <f>IF(A102&gt;0,IF(VLOOKUP(A102,seznam!$A$2:$C$129,2)&gt;0,VLOOKUP(A102,seznam!$A$2:$C$129,2),"------"),"------")</f>
        <v>Svoboda Filip</v>
      </c>
      <c r="D103" s="139"/>
      <c r="E103" s="139"/>
      <c r="F103" s="141"/>
      <c r="G103" s="146"/>
      <c r="H103" s="139"/>
      <c r="I103" s="141"/>
      <c r="J103" s="146"/>
      <c r="K103" s="139"/>
      <c r="L103" s="141"/>
      <c r="M103" s="133"/>
      <c r="N103" s="134"/>
      <c r="O103" s="135"/>
      <c r="P103" s="137"/>
      <c r="Q103" s="139"/>
      <c r="R103" s="141"/>
      <c r="S103" s="143"/>
      <c r="T103" s="145"/>
    </row>
    <row r="104" spans="1:38" ht="13.5" thickBot="1" x14ac:dyDescent="0.35"/>
    <row r="105" spans="1:38" ht="13.5" thickBot="1" x14ac:dyDescent="0.35">
      <c r="A105" s="90" t="s">
        <v>2</v>
      </c>
      <c r="B105" s="177" t="s">
        <v>20</v>
      </c>
      <c r="C105" s="178"/>
      <c r="D105" s="179">
        <v>1</v>
      </c>
      <c r="E105" s="180"/>
      <c r="F105" s="181"/>
      <c r="G105" s="182">
        <v>2</v>
      </c>
      <c r="H105" s="180"/>
      <c r="I105" s="181"/>
      <c r="J105" s="182">
        <v>3</v>
      </c>
      <c r="K105" s="180"/>
      <c r="L105" s="181"/>
      <c r="M105" s="182">
        <v>4</v>
      </c>
      <c r="N105" s="180"/>
      <c r="O105" s="183"/>
      <c r="P105" s="179" t="s">
        <v>4</v>
      </c>
      <c r="Q105" s="184"/>
      <c r="R105" s="185"/>
      <c r="S105" s="5" t="s">
        <v>5</v>
      </c>
      <c r="T105" s="4" t="s">
        <v>6</v>
      </c>
    </row>
    <row r="106" spans="1:38" x14ac:dyDescent="0.3">
      <c r="A106" s="172">
        <v>33</v>
      </c>
      <c r="B106" s="173">
        <v>1</v>
      </c>
      <c r="C106" s="37" t="str">
        <f>IF(A106&gt;0,IF(VLOOKUP(A106,seznam!$A$2:$C$129,3)&gt;0,VLOOKUP(A106,seznam!$A$2:$C$129,3),"------"),"------")</f>
        <v>KST FOSFA LVA</v>
      </c>
      <c r="D106" s="174"/>
      <c r="E106" s="175"/>
      <c r="F106" s="176"/>
      <c r="G106" s="168">
        <f>AE109</f>
        <v>3</v>
      </c>
      <c r="H106" s="169" t="str">
        <f>AF109</f>
        <v>:</v>
      </c>
      <c r="I106" s="170">
        <f>AG109</f>
        <v>2</v>
      </c>
      <c r="J106" s="168">
        <f>AG111</f>
        <v>3</v>
      </c>
      <c r="K106" s="169" t="str">
        <f>AF111</f>
        <v>:</v>
      </c>
      <c r="L106" s="170">
        <f>AE111</f>
        <v>0</v>
      </c>
      <c r="M106" s="168">
        <f>AE106</f>
        <v>0</v>
      </c>
      <c r="N106" s="169" t="str">
        <f>AF106</f>
        <v>:</v>
      </c>
      <c r="O106" s="171">
        <f>AG106</f>
        <v>3</v>
      </c>
      <c r="P106" s="159">
        <f>G106+J106+M106</f>
        <v>6</v>
      </c>
      <c r="Q106" s="169" t="s">
        <v>7</v>
      </c>
      <c r="R106" s="170">
        <f>I106+L106+O106</f>
        <v>5</v>
      </c>
      <c r="S106" s="186">
        <f>IF(G106&gt;I106,2,IF(AND(G106&lt;I106,H106=":"),1,0))+IF(J106&gt;L106,2,IF(AND(J106&lt;L106,K106=":"),1,0))+IF(M106&gt;O106,2,IF(AND(M106&lt;O106,N106=":"),1,0))</f>
        <v>5</v>
      </c>
      <c r="T106" s="160">
        <v>2</v>
      </c>
      <c r="V106" s="6">
        <v>1</v>
      </c>
      <c r="W106" s="10" t="str">
        <f>C107</f>
        <v>Šimon Matěj</v>
      </c>
      <c r="X106" s="16" t="s">
        <v>10</v>
      </c>
      <c r="Y106" s="13" t="str">
        <f>C113</f>
        <v>Látal Jan</v>
      </c>
      <c r="Z106" s="40" t="s">
        <v>252</v>
      </c>
      <c r="AA106" s="41" t="s">
        <v>246</v>
      </c>
      <c r="AB106" s="41" t="s">
        <v>245</v>
      </c>
      <c r="AC106" s="41"/>
      <c r="AD106" s="45"/>
      <c r="AE106" s="22">
        <f t="shared" ref="AE106:AE111" si="20">IF(AND(LEN(Z106)&gt;0,MID(Z106,1,1)&lt;&gt;"-"),"1","0")+IF(AND(LEN(AA106)&gt;0,MID(AA106,1,1)&lt;&gt;"-"),"1","0")+IF(AND(LEN(AB106)&gt;0,MID(AB106,1,1)&lt;&gt;"-"),"1","0")+IF(AND(LEN(AC106)&gt;0,MID(AC106,1,1)&lt;&gt;"-"),"1","0")+IF(AND(LEN(AD106)&gt;0,MID(AD106,1,1)&lt;&gt;"-"),"1","0")</f>
        <v>0</v>
      </c>
      <c r="AF106" s="23" t="s">
        <v>7</v>
      </c>
      <c r="AG106" s="24">
        <f t="shared" ref="AG106:AG111" si="21">IF(AND(LEN(Z106)&gt;0,MID(Z106,1,1)="-"),"1","0")+IF(AND(LEN(AA106)&gt;0,MID(AA106,1,1)="-"),"1","0")+IF(AND(LEN(AB106)&gt;0,MID(AB106,1,1)="-"),"1","0")+IF(AND(LEN(AC106)&gt;0,MID(AC106,1,1)="-"),"1","0")+IF(AND(LEN(AD106)&gt;0,MID(AD106,1,1)="-"),"1","0")</f>
        <v>3</v>
      </c>
      <c r="AJ106" s="115">
        <f>A106</f>
        <v>33</v>
      </c>
      <c r="AK106" s="115">
        <f>A112</f>
        <v>44</v>
      </c>
      <c r="AL106" s="115">
        <f>A108</f>
        <v>41</v>
      </c>
    </row>
    <row r="107" spans="1:38" x14ac:dyDescent="0.3">
      <c r="A107" s="161"/>
      <c r="B107" s="167"/>
      <c r="C107" s="89" t="str">
        <f>IF(A106&gt;0,IF(VLOOKUP(A106,seznam!$A$2:$C$129,2)&gt;0,VLOOKUP(A106,seznam!$A$2:$C$129,2),"------"),"------")</f>
        <v>Šimon Matěj</v>
      </c>
      <c r="D107" s="157"/>
      <c r="E107" s="157"/>
      <c r="F107" s="158"/>
      <c r="G107" s="129"/>
      <c r="H107" s="148"/>
      <c r="I107" s="149"/>
      <c r="J107" s="129"/>
      <c r="K107" s="148"/>
      <c r="L107" s="149"/>
      <c r="M107" s="129"/>
      <c r="N107" s="148"/>
      <c r="O107" s="166"/>
      <c r="P107" s="147"/>
      <c r="Q107" s="148"/>
      <c r="R107" s="149"/>
      <c r="S107" s="150"/>
      <c r="T107" s="151"/>
      <c r="V107" s="7">
        <v>2</v>
      </c>
      <c r="W107" s="11" t="str">
        <f>C109</f>
        <v>Konkolová Laura</v>
      </c>
      <c r="X107" s="17" t="s">
        <v>10</v>
      </c>
      <c r="Y107" s="14" t="str">
        <f>C111</f>
        <v>Adamová Adéla</v>
      </c>
      <c r="Z107" s="42" t="s">
        <v>236</v>
      </c>
      <c r="AA107" s="39" t="s">
        <v>241</v>
      </c>
      <c r="AB107" s="39" t="s">
        <v>238</v>
      </c>
      <c r="AC107" s="39"/>
      <c r="AD107" s="46"/>
      <c r="AE107" s="25">
        <f t="shared" si="20"/>
        <v>3</v>
      </c>
      <c r="AF107" s="26" t="s">
        <v>7</v>
      </c>
      <c r="AG107" s="27">
        <f t="shared" si="21"/>
        <v>0</v>
      </c>
      <c r="AJ107" s="115">
        <f>A108</f>
        <v>41</v>
      </c>
      <c r="AK107" s="115">
        <f>A110</f>
        <v>38</v>
      </c>
      <c r="AL107" s="115">
        <f>A112</f>
        <v>44</v>
      </c>
    </row>
    <row r="108" spans="1:38" x14ac:dyDescent="0.3">
      <c r="A108" s="161">
        <v>41</v>
      </c>
      <c r="B108" s="163">
        <v>2</v>
      </c>
      <c r="C108" s="38" t="str">
        <f>IF(A108&gt;0,IF(VLOOKUP(A108,seznam!$A$2:$C$129,3)&gt;0,VLOOKUP(A108,seznam!$A$2:$C$129,3),"------"),"------")</f>
        <v>Rousínovec</v>
      </c>
      <c r="D108" s="138">
        <f>I106</f>
        <v>2</v>
      </c>
      <c r="E108" s="138" t="str">
        <f>H106</f>
        <v>:</v>
      </c>
      <c r="F108" s="140">
        <f>G106</f>
        <v>3</v>
      </c>
      <c r="G108" s="130"/>
      <c r="H108" s="131"/>
      <c r="I108" s="155"/>
      <c r="J108" s="128">
        <f>AE107</f>
        <v>3</v>
      </c>
      <c r="K108" s="138" t="str">
        <f>AF107</f>
        <v>:</v>
      </c>
      <c r="L108" s="140">
        <f>AG107</f>
        <v>0</v>
      </c>
      <c r="M108" s="128">
        <f>AE110</f>
        <v>1</v>
      </c>
      <c r="N108" s="138" t="str">
        <f>AF110</f>
        <v>:</v>
      </c>
      <c r="O108" s="165">
        <f>AG110</f>
        <v>3</v>
      </c>
      <c r="P108" s="136">
        <f>D108+J108+M108</f>
        <v>6</v>
      </c>
      <c r="Q108" s="138" t="s">
        <v>7</v>
      </c>
      <c r="R108" s="140">
        <f>F108+L108+O108</f>
        <v>6</v>
      </c>
      <c r="S108" s="142">
        <f>IF(D108&gt;F108,2,IF(AND(D108&lt;F108,E108=":"),1,0))+IF(J108&gt;L108,2,IF(AND(J108&lt;L108,K108=":"),1,0))+IF(M108&gt;O108,2,IF(AND(M108&lt;O108,N108=":"),1,0))</f>
        <v>4</v>
      </c>
      <c r="T108" s="144">
        <v>3</v>
      </c>
      <c r="V108" s="7">
        <v>3</v>
      </c>
      <c r="W108" s="11" t="str">
        <f>C113</f>
        <v>Látal Jan</v>
      </c>
      <c r="X108" s="18" t="s">
        <v>10</v>
      </c>
      <c r="Y108" s="14" t="str">
        <f>C111</f>
        <v>Adamová Adéla</v>
      </c>
      <c r="Z108" s="42" t="s">
        <v>241</v>
      </c>
      <c r="AA108" s="39" t="s">
        <v>238</v>
      </c>
      <c r="AB108" s="39" t="s">
        <v>241</v>
      </c>
      <c r="AC108" s="39"/>
      <c r="AD108" s="46"/>
      <c r="AE108" s="25">
        <f t="shared" si="20"/>
        <v>3</v>
      </c>
      <c r="AF108" s="26" t="s">
        <v>7</v>
      </c>
      <c r="AG108" s="27">
        <f t="shared" si="21"/>
        <v>0</v>
      </c>
      <c r="AJ108" s="115">
        <f>A112</f>
        <v>44</v>
      </c>
      <c r="AK108" s="115">
        <f>A110</f>
        <v>38</v>
      </c>
      <c r="AL108" s="115">
        <f>A106</f>
        <v>33</v>
      </c>
    </row>
    <row r="109" spans="1:38" x14ac:dyDescent="0.3">
      <c r="A109" s="161"/>
      <c r="B109" s="167"/>
      <c r="C109" s="35" t="str">
        <f>IF(A108&gt;0,IF(VLOOKUP(A108,seznam!$A$2:$C$129,2)&gt;0,VLOOKUP(A108,seznam!$A$2:$C$129,2),"------"),"------")</f>
        <v>Konkolová Laura</v>
      </c>
      <c r="D109" s="148"/>
      <c r="E109" s="148"/>
      <c r="F109" s="149"/>
      <c r="G109" s="156"/>
      <c r="H109" s="157"/>
      <c r="I109" s="158"/>
      <c r="J109" s="129"/>
      <c r="K109" s="148"/>
      <c r="L109" s="149"/>
      <c r="M109" s="129"/>
      <c r="N109" s="148"/>
      <c r="O109" s="166"/>
      <c r="P109" s="152"/>
      <c r="Q109" s="153"/>
      <c r="R109" s="154"/>
      <c r="S109" s="150"/>
      <c r="T109" s="151"/>
      <c r="V109" s="7">
        <v>4</v>
      </c>
      <c r="W109" s="11" t="str">
        <f>C107</f>
        <v>Šimon Matěj</v>
      </c>
      <c r="X109" s="17" t="s">
        <v>10</v>
      </c>
      <c r="Y109" s="14" t="str">
        <f>C109</f>
        <v>Konkolová Laura</v>
      </c>
      <c r="Z109" s="42" t="s">
        <v>251</v>
      </c>
      <c r="AA109" s="39" t="s">
        <v>239</v>
      </c>
      <c r="AB109" s="39" t="s">
        <v>254</v>
      </c>
      <c r="AC109" s="39" t="s">
        <v>250</v>
      </c>
      <c r="AD109" s="46" t="s">
        <v>237</v>
      </c>
      <c r="AE109" s="25">
        <f t="shared" si="20"/>
        <v>3</v>
      </c>
      <c r="AF109" s="26" t="s">
        <v>7</v>
      </c>
      <c r="AG109" s="27">
        <f t="shared" si="21"/>
        <v>2</v>
      </c>
      <c r="AJ109" s="115">
        <f>A106</f>
        <v>33</v>
      </c>
      <c r="AK109" s="115">
        <f>A108</f>
        <v>41</v>
      </c>
      <c r="AL109" s="115">
        <f>A110</f>
        <v>38</v>
      </c>
    </row>
    <row r="110" spans="1:38" x14ac:dyDescent="0.3">
      <c r="A110" s="161">
        <v>38</v>
      </c>
      <c r="B110" s="163">
        <v>3</v>
      </c>
      <c r="C110" s="38" t="str">
        <f>IF(A110&gt;0,IF(VLOOKUP(A110,seznam!$A$2:$C$129,3)&gt;0,VLOOKUP(A110,seznam!$A$2:$C$129,3),"------"),"------")</f>
        <v>Sokol Znojmo-Orel Únanov</v>
      </c>
      <c r="D110" s="138">
        <f>L106</f>
        <v>0</v>
      </c>
      <c r="E110" s="138" t="str">
        <f>K106</f>
        <v>:</v>
      </c>
      <c r="F110" s="140">
        <f>J106</f>
        <v>3</v>
      </c>
      <c r="G110" s="128">
        <f>L108</f>
        <v>0</v>
      </c>
      <c r="H110" s="138" t="str">
        <f>K108</f>
        <v>:</v>
      </c>
      <c r="I110" s="140">
        <f>J108</f>
        <v>3</v>
      </c>
      <c r="J110" s="130"/>
      <c r="K110" s="131"/>
      <c r="L110" s="155"/>
      <c r="M110" s="128">
        <f>AG108</f>
        <v>0</v>
      </c>
      <c r="N110" s="138" t="str">
        <f>AF108</f>
        <v>:</v>
      </c>
      <c r="O110" s="165">
        <f>AE108</f>
        <v>3</v>
      </c>
      <c r="P110" s="136">
        <f>D110+G110+M110</f>
        <v>0</v>
      </c>
      <c r="Q110" s="138" t="s">
        <v>7</v>
      </c>
      <c r="R110" s="140">
        <f>F110+I110+O110</f>
        <v>9</v>
      </c>
      <c r="S110" s="142">
        <f>IF(D110&gt;F110,2,IF(AND(D110&lt;F110,E110=":"),1,0))+IF(G110&gt;I110,2,IF(AND(G110&lt;I110,H110=":"),1,0))+IF(M110&gt;O110,2,IF(AND(M110&lt;O110,N110=":"),1,0))</f>
        <v>3</v>
      </c>
      <c r="T110" s="144">
        <v>4</v>
      </c>
      <c r="V110" s="7">
        <v>5</v>
      </c>
      <c r="W110" s="11" t="str">
        <f>C109</f>
        <v>Konkolová Laura</v>
      </c>
      <c r="X110" s="17" t="s">
        <v>10</v>
      </c>
      <c r="Y110" s="14" t="str">
        <f>C113</f>
        <v>Látal Jan</v>
      </c>
      <c r="Z110" s="42" t="s">
        <v>239</v>
      </c>
      <c r="AA110" s="39" t="s">
        <v>248</v>
      </c>
      <c r="AB110" s="39" t="s">
        <v>246</v>
      </c>
      <c r="AC110" s="39" t="s">
        <v>254</v>
      </c>
      <c r="AD110" s="46"/>
      <c r="AE110" s="25">
        <f t="shared" si="20"/>
        <v>1</v>
      </c>
      <c r="AF110" s="26" t="s">
        <v>7</v>
      </c>
      <c r="AG110" s="27">
        <f t="shared" si="21"/>
        <v>3</v>
      </c>
      <c r="AJ110" s="115">
        <f>A108</f>
        <v>41</v>
      </c>
      <c r="AK110" s="115">
        <f>A112</f>
        <v>44</v>
      </c>
      <c r="AL110" s="115">
        <f>A106</f>
        <v>33</v>
      </c>
    </row>
    <row r="111" spans="1:38" ht="13.5" thickBot="1" x14ac:dyDescent="0.35">
      <c r="A111" s="161"/>
      <c r="B111" s="167"/>
      <c r="C111" s="35" t="str">
        <f>IF(A110&gt;0,IF(VLOOKUP(A110,seznam!$A$2:$C$129,2)&gt;0,VLOOKUP(A110,seznam!$A$2:$C$129,2),"------"),"------")</f>
        <v>Adamová Adéla</v>
      </c>
      <c r="D111" s="148"/>
      <c r="E111" s="148"/>
      <c r="F111" s="149"/>
      <c r="G111" s="129"/>
      <c r="H111" s="148"/>
      <c r="I111" s="149"/>
      <c r="J111" s="156"/>
      <c r="K111" s="157"/>
      <c r="L111" s="158"/>
      <c r="M111" s="129"/>
      <c r="N111" s="148"/>
      <c r="O111" s="166"/>
      <c r="P111" s="147"/>
      <c r="Q111" s="148"/>
      <c r="R111" s="149"/>
      <c r="S111" s="150"/>
      <c r="T111" s="151"/>
      <c r="V111" s="8">
        <v>6</v>
      </c>
      <c r="W111" s="12" t="str">
        <f>C111</f>
        <v>Adamová Adéla</v>
      </c>
      <c r="X111" s="19" t="s">
        <v>10</v>
      </c>
      <c r="Y111" s="15" t="str">
        <f>C107</f>
        <v>Šimon Matěj</v>
      </c>
      <c r="Z111" s="43" t="s">
        <v>257</v>
      </c>
      <c r="AA111" s="44" t="s">
        <v>251</v>
      </c>
      <c r="AB111" s="44" t="s">
        <v>248</v>
      </c>
      <c r="AC111" s="44"/>
      <c r="AD111" s="47"/>
      <c r="AE111" s="28">
        <f t="shared" si="20"/>
        <v>0</v>
      </c>
      <c r="AF111" s="29" t="s">
        <v>7</v>
      </c>
      <c r="AG111" s="30">
        <f t="shared" si="21"/>
        <v>3</v>
      </c>
      <c r="AJ111" s="115">
        <f>A110</f>
        <v>38</v>
      </c>
      <c r="AK111" s="115">
        <f>A106</f>
        <v>33</v>
      </c>
      <c r="AL111" s="115">
        <f>A108</f>
        <v>41</v>
      </c>
    </row>
    <row r="112" spans="1:38" x14ac:dyDescent="0.3">
      <c r="A112" s="161">
        <v>44</v>
      </c>
      <c r="B112" s="163">
        <v>4</v>
      </c>
      <c r="C112" s="38" t="str">
        <f>IF(A112&gt;0,IF(VLOOKUP(A112,seznam!$A$2:$C$129,3)&gt;0,VLOOKUP(A112,seznam!$A$2:$C$129,3),"------"),"------")</f>
        <v>Jiskra Strážnice</v>
      </c>
      <c r="D112" s="138">
        <f>O106</f>
        <v>3</v>
      </c>
      <c r="E112" s="138" t="str">
        <f>N106</f>
        <v>:</v>
      </c>
      <c r="F112" s="140">
        <f>M106</f>
        <v>0</v>
      </c>
      <c r="G112" s="128">
        <f>O108</f>
        <v>3</v>
      </c>
      <c r="H112" s="138" t="str">
        <f>N108</f>
        <v>:</v>
      </c>
      <c r="I112" s="140">
        <f>M108</f>
        <v>1</v>
      </c>
      <c r="J112" s="128">
        <f>O110</f>
        <v>3</v>
      </c>
      <c r="K112" s="138" t="str">
        <f>N110</f>
        <v>:</v>
      </c>
      <c r="L112" s="140">
        <f>M110</f>
        <v>0</v>
      </c>
      <c r="M112" s="130"/>
      <c r="N112" s="131"/>
      <c r="O112" s="132"/>
      <c r="P112" s="136">
        <f>D112+G112+J112</f>
        <v>9</v>
      </c>
      <c r="Q112" s="138" t="s">
        <v>7</v>
      </c>
      <c r="R112" s="140">
        <f>F112+I112+L112</f>
        <v>1</v>
      </c>
      <c r="S112" s="142">
        <f>IF(D112&gt;F112,2,IF(AND(D112&lt;F112,E112=":"),1,0))+IF(G112&gt;I112,2,IF(AND(G112&lt;I112,H112=":"),1,0))+IF(J112&gt;L112,2,IF(AND(J112&lt;L112,K112=":"),1,0))</f>
        <v>6</v>
      </c>
      <c r="T112" s="144">
        <v>1</v>
      </c>
    </row>
    <row r="113" spans="1:38" ht="13.5" thickBot="1" x14ac:dyDescent="0.35">
      <c r="A113" s="162"/>
      <c r="B113" s="164"/>
      <c r="C113" s="36" t="str">
        <f>IF(A112&gt;0,IF(VLOOKUP(A112,seznam!$A$2:$C$129,2)&gt;0,VLOOKUP(A112,seznam!$A$2:$C$129,2),"------"),"------")</f>
        <v>Látal Jan</v>
      </c>
      <c r="D113" s="139"/>
      <c r="E113" s="139"/>
      <c r="F113" s="141"/>
      <c r="G113" s="146"/>
      <c r="H113" s="139"/>
      <c r="I113" s="141"/>
      <c r="J113" s="146"/>
      <c r="K113" s="139"/>
      <c r="L113" s="141"/>
      <c r="M113" s="133"/>
      <c r="N113" s="134"/>
      <c r="O113" s="135"/>
      <c r="P113" s="137"/>
      <c r="Q113" s="139"/>
      <c r="R113" s="141"/>
      <c r="S113" s="143"/>
      <c r="T113" s="145"/>
    </row>
    <row r="114" spans="1:38" ht="13.5" thickBot="1" x14ac:dyDescent="0.35"/>
    <row r="115" spans="1:38" ht="13.5" thickBot="1" x14ac:dyDescent="0.35">
      <c r="A115" s="90" t="s">
        <v>2</v>
      </c>
      <c r="B115" s="177" t="s">
        <v>21</v>
      </c>
      <c r="C115" s="178"/>
      <c r="D115" s="179">
        <v>1</v>
      </c>
      <c r="E115" s="180"/>
      <c r="F115" s="181"/>
      <c r="G115" s="182">
        <v>2</v>
      </c>
      <c r="H115" s="180"/>
      <c r="I115" s="181"/>
      <c r="J115" s="182">
        <v>3</v>
      </c>
      <c r="K115" s="180"/>
      <c r="L115" s="181"/>
      <c r="M115" s="182">
        <v>4</v>
      </c>
      <c r="N115" s="180"/>
      <c r="O115" s="183"/>
      <c r="P115" s="179" t="s">
        <v>4</v>
      </c>
      <c r="Q115" s="184"/>
      <c r="R115" s="185"/>
      <c r="S115" s="5" t="s">
        <v>5</v>
      </c>
      <c r="T115" s="4" t="s">
        <v>6</v>
      </c>
    </row>
    <row r="116" spans="1:38" x14ac:dyDescent="0.3">
      <c r="A116" s="172">
        <v>34</v>
      </c>
      <c r="B116" s="173">
        <v>1</v>
      </c>
      <c r="C116" s="37" t="str">
        <f>IF(A116&gt;0,IF(VLOOKUP(A116,seznam!$A$2:$C$129,3)&gt;0,VLOOKUP(A116,seznam!$A$2:$C$129,3),"------"),"------")</f>
        <v>Sokol Vracov</v>
      </c>
      <c r="D116" s="174"/>
      <c r="E116" s="175"/>
      <c r="F116" s="176"/>
      <c r="G116" s="168">
        <f>AE119</f>
        <v>0</v>
      </c>
      <c r="H116" s="169" t="str">
        <f>AF119</f>
        <v>:</v>
      </c>
      <c r="I116" s="170">
        <f>AG119</f>
        <v>3</v>
      </c>
      <c r="J116" s="168">
        <f>AG121</f>
        <v>0</v>
      </c>
      <c r="K116" s="169" t="str">
        <f>AF121</f>
        <v>:</v>
      </c>
      <c r="L116" s="170">
        <f>AE121</f>
        <v>3</v>
      </c>
      <c r="M116" s="168">
        <f>AE116</f>
        <v>3</v>
      </c>
      <c r="N116" s="169" t="str">
        <f>AF116</f>
        <v>:</v>
      </c>
      <c r="O116" s="171">
        <f>AG116</f>
        <v>0</v>
      </c>
      <c r="P116" s="159">
        <f>G116+J116+M116</f>
        <v>3</v>
      </c>
      <c r="Q116" s="169" t="s">
        <v>7</v>
      </c>
      <c r="R116" s="170">
        <f>I116+L116+O116</f>
        <v>6</v>
      </c>
      <c r="S116" s="186">
        <f>IF(G116&gt;I116,2,IF(AND(G116&lt;I116,H116=":"),1,0))+IF(J116&gt;L116,2,IF(AND(J116&lt;L116,K116=":"),1,0))+IF(M116&gt;O116,2,IF(AND(M116&lt;O116,N116=":"),1,0))</f>
        <v>4</v>
      </c>
      <c r="T116" s="160">
        <v>3</v>
      </c>
      <c r="V116" s="6">
        <v>1</v>
      </c>
      <c r="W116" s="10" t="str">
        <f>C117</f>
        <v>Mikulčíková Michaela</v>
      </c>
      <c r="X116" s="16" t="s">
        <v>10</v>
      </c>
      <c r="Y116" s="13" t="str">
        <f>C123</f>
        <v>Smolinský Ondřej</v>
      </c>
      <c r="Z116" s="40" t="s">
        <v>236</v>
      </c>
      <c r="AA116" s="41" t="s">
        <v>242</v>
      </c>
      <c r="AB116" s="41" t="s">
        <v>239</v>
      </c>
      <c r="AC116" s="41"/>
      <c r="AD116" s="45"/>
      <c r="AE116" s="22">
        <f t="shared" ref="AE116:AE121" si="22">IF(AND(LEN(Z116)&gt;0,MID(Z116,1,1)&lt;&gt;"-"),"1","0")+IF(AND(LEN(AA116)&gt;0,MID(AA116,1,1)&lt;&gt;"-"),"1","0")+IF(AND(LEN(AB116)&gt;0,MID(AB116,1,1)&lt;&gt;"-"),"1","0")+IF(AND(LEN(AC116)&gt;0,MID(AC116,1,1)&lt;&gt;"-"),"1","0")+IF(AND(LEN(AD116)&gt;0,MID(AD116,1,1)&lt;&gt;"-"),"1","0")</f>
        <v>3</v>
      </c>
      <c r="AF116" s="23" t="s">
        <v>7</v>
      </c>
      <c r="AG116" s="24">
        <f t="shared" ref="AG116:AG121" si="23">IF(AND(LEN(Z116)&gt;0,MID(Z116,1,1)="-"),"1","0")+IF(AND(LEN(AA116)&gt;0,MID(AA116,1,1)="-"),"1","0")+IF(AND(LEN(AB116)&gt;0,MID(AB116,1,1)="-"),"1","0")+IF(AND(LEN(AC116)&gt;0,MID(AC116,1,1)="-"),"1","0")+IF(AND(LEN(AD116)&gt;0,MID(AD116,1,1)="-"),"1","0")</f>
        <v>0</v>
      </c>
      <c r="AJ116" s="115">
        <f>A116</f>
        <v>34</v>
      </c>
      <c r="AK116" s="115">
        <f>A122</f>
        <v>45</v>
      </c>
      <c r="AL116" s="115">
        <f>A118</f>
        <v>39</v>
      </c>
    </row>
    <row r="117" spans="1:38" x14ac:dyDescent="0.3">
      <c r="A117" s="161"/>
      <c r="B117" s="167"/>
      <c r="C117" s="89" t="str">
        <f>IF(A116&gt;0,IF(VLOOKUP(A116,seznam!$A$2:$C$129,2)&gt;0,VLOOKUP(A116,seznam!$A$2:$C$129,2),"------"),"------")</f>
        <v>Mikulčíková Michaela</v>
      </c>
      <c r="D117" s="157"/>
      <c r="E117" s="157"/>
      <c r="F117" s="158"/>
      <c r="G117" s="129"/>
      <c r="H117" s="148"/>
      <c r="I117" s="149"/>
      <c r="J117" s="129"/>
      <c r="K117" s="148"/>
      <c r="L117" s="149"/>
      <c r="M117" s="129"/>
      <c r="N117" s="148"/>
      <c r="O117" s="166"/>
      <c r="P117" s="147"/>
      <c r="Q117" s="148"/>
      <c r="R117" s="149"/>
      <c r="S117" s="150"/>
      <c r="T117" s="151"/>
      <c r="V117" s="7">
        <v>2</v>
      </c>
      <c r="W117" s="11" t="str">
        <f>C119</f>
        <v>Šnábl Josef</v>
      </c>
      <c r="X117" s="17" t="s">
        <v>10</v>
      </c>
      <c r="Y117" s="14" t="str">
        <f>C121</f>
        <v>Zouharová Beáta</v>
      </c>
      <c r="Z117" s="42" t="s">
        <v>247</v>
      </c>
      <c r="AA117" s="39" t="s">
        <v>244</v>
      </c>
      <c r="AB117" s="39" t="s">
        <v>254</v>
      </c>
      <c r="AC117" s="39"/>
      <c r="AD117" s="46"/>
      <c r="AE117" s="25">
        <f t="shared" si="22"/>
        <v>0</v>
      </c>
      <c r="AF117" s="26" t="s">
        <v>7</v>
      </c>
      <c r="AG117" s="27">
        <f t="shared" si="23"/>
        <v>3</v>
      </c>
      <c r="AJ117" s="115">
        <f>A118</f>
        <v>39</v>
      </c>
      <c r="AK117" s="115">
        <f>A120</f>
        <v>37</v>
      </c>
      <c r="AL117" s="115">
        <f>A122</f>
        <v>45</v>
      </c>
    </row>
    <row r="118" spans="1:38" x14ac:dyDescent="0.3">
      <c r="A118" s="161">
        <v>39</v>
      </c>
      <c r="B118" s="163">
        <v>2</v>
      </c>
      <c r="C118" s="38" t="str">
        <f>IF(A118&gt;0,IF(VLOOKUP(A118,seznam!$A$2:$C$129,3)&gt;0,VLOOKUP(A118,seznam!$A$2:$C$129,3),"------"),"------")</f>
        <v>Sokol Znojmo-Orel Únanov</v>
      </c>
      <c r="D118" s="138">
        <f>I116</f>
        <v>3</v>
      </c>
      <c r="E118" s="138" t="str">
        <f>H116</f>
        <v>:</v>
      </c>
      <c r="F118" s="140">
        <f>G116</f>
        <v>0</v>
      </c>
      <c r="G118" s="130"/>
      <c r="H118" s="131"/>
      <c r="I118" s="155"/>
      <c r="J118" s="128">
        <f>AE117</f>
        <v>0</v>
      </c>
      <c r="K118" s="138" t="str">
        <f>AF117</f>
        <v>:</v>
      </c>
      <c r="L118" s="140">
        <f>AG117</f>
        <v>3</v>
      </c>
      <c r="M118" s="128">
        <f>AE120</f>
        <v>3</v>
      </c>
      <c r="N118" s="138" t="str">
        <f>AF120</f>
        <v>:</v>
      </c>
      <c r="O118" s="165">
        <f>AG120</f>
        <v>0</v>
      </c>
      <c r="P118" s="136">
        <f>D118+J118+M118</f>
        <v>6</v>
      </c>
      <c r="Q118" s="138" t="s">
        <v>7</v>
      </c>
      <c r="R118" s="140">
        <f>F118+L118+O118</f>
        <v>3</v>
      </c>
      <c r="S118" s="142">
        <f>IF(D118&gt;F118,2,IF(AND(D118&lt;F118,E118=":"),1,0))+IF(J118&gt;L118,2,IF(AND(J118&lt;L118,K118=":"),1,0))+IF(M118&gt;O118,2,IF(AND(M118&lt;O118,N118=":"),1,0))</f>
        <v>5</v>
      </c>
      <c r="T118" s="144">
        <v>2</v>
      </c>
      <c r="V118" s="7">
        <v>3</v>
      </c>
      <c r="W118" s="11" t="str">
        <f>C123</f>
        <v>Smolinský Ondřej</v>
      </c>
      <c r="X118" s="18" t="s">
        <v>10</v>
      </c>
      <c r="Y118" s="14" t="str">
        <f>C121</f>
        <v>Zouharová Beáta</v>
      </c>
      <c r="Z118" s="42" t="s">
        <v>247</v>
      </c>
      <c r="AA118" s="39" t="s">
        <v>257</v>
      </c>
      <c r="AB118" s="39" t="s">
        <v>246</v>
      </c>
      <c r="AC118" s="39"/>
      <c r="AD118" s="46"/>
      <c r="AE118" s="25">
        <f t="shared" si="22"/>
        <v>0</v>
      </c>
      <c r="AF118" s="26" t="s">
        <v>7</v>
      </c>
      <c r="AG118" s="27">
        <f t="shared" si="23"/>
        <v>3</v>
      </c>
      <c r="AJ118" s="115">
        <f>A122</f>
        <v>45</v>
      </c>
      <c r="AK118" s="115">
        <f>A120</f>
        <v>37</v>
      </c>
      <c r="AL118" s="115">
        <f>A116</f>
        <v>34</v>
      </c>
    </row>
    <row r="119" spans="1:38" x14ac:dyDescent="0.3">
      <c r="A119" s="161"/>
      <c r="B119" s="167"/>
      <c r="C119" s="35" t="str">
        <f>IF(A118&gt;0,IF(VLOOKUP(A118,seznam!$A$2:$C$129,2)&gt;0,VLOOKUP(A118,seznam!$A$2:$C$129,2),"------"),"------")</f>
        <v>Šnábl Josef</v>
      </c>
      <c r="D119" s="148"/>
      <c r="E119" s="148"/>
      <c r="F119" s="149"/>
      <c r="G119" s="156"/>
      <c r="H119" s="157"/>
      <c r="I119" s="158"/>
      <c r="J119" s="129"/>
      <c r="K119" s="148"/>
      <c r="L119" s="149"/>
      <c r="M119" s="129"/>
      <c r="N119" s="148"/>
      <c r="O119" s="166"/>
      <c r="P119" s="152"/>
      <c r="Q119" s="153"/>
      <c r="R119" s="154"/>
      <c r="S119" s="150"/>
      <c r="T119" s="151"/>
      <c r="V119" s="7">
        <v>4</v>
      </c>
      <c r="W119" s="11" t="str">
        <f>C117</f>
        <v>Mikulčíková Michaela</v>
      </c>
      <c r="X119" s="17" t="s">
        <v>10</v>
      </c>
      <c r="Y119" s="14" t="str">
        <f>C119</f>
        <v>Šnábl Josef</v>
      </c>
      <c r="Z119" s="42" t="s">
        <v>252</v>
      </c>
      <c r="AA119" s="39" t="s">
        <v>257</v>
      </c>
      <c r="AB119" s="39" t="s">
        <v>248</v>
      </c>
      <c r="AC119" s="39"/>
      <c r="AD119" s="46"/>
      <c r="AE119" s="25">
        <f t="shared" si="22"/>
        <v>0</v>
      </c>
      <c r="AF119" s="26" t="s">
        <v>7</v>
      </c>
      <c r="AG119" s="27">
        <f t="shared" si="23"/>
        <v>3</v>
      </c>
      <c r="AJ119" s="115">
        <f>A116</f>
        <v>34</v>
      </c>
      <c r="AK119" s="115">
        <f>A118</f>
        <v>39</v>
      </c>
      <c r="AL119" s="115">
        <f>A120</f>
        <v>37</v>
      </c>
    </row>
    <row r="120" spans="1:38" x14ac:dyDescent="0.3">
      <c r="A120" s="161">
        <v>37</v>
      </c>
      <c r="B120" s="163">
        <v>3</v>
      </c>
      <c r="C120" s="38" t="str">
        <f>IF(A120&gt;0,IF(VLOOKUP(A120,seznam!$A$2:$C$129,3)&gt;0,VLOOKUP(A120,seznam!$A$2:$C$129,3),"------"),"------")</f>
        <v>KST Blansko</v>
      </c>
      <c r="D120" s="138">
        <f>L116</f>
        <v>3</v>
      </c>
      <c r="E120" s="138" t="str">
        <f>K116</f>
        <v>:</v>
      </c>
      <c r="F120" s="140">
        <f>J116</f>
        <v>0</v>
      </c>
      <c r="G120" s="128">
        <f>L118</f>
        <v>3</v>
      </c>
      <c r="H120" s="138" t="str">
        <f>K118</f>
        <v>:</v>
      </c>
      <c r="I120" s="140">
        <f>J118</f>
        <v>0</v>
      </c>
      <c r="J120" s="130"/>
      <c r="K120" s="131"/>
      <c r="L120" s="155"/>
      <c r="M120" s="128">
        <f>AG118</f>
        <v>3</v>
      </c>
      <c r="N120" s="138" t="str">
        <f>AF118</f>
        <v>:</v>
      </c>
      <c r="O120" s="165">
        <f>AE118</f>
        <v>0</v>
      </c>
      <c r="P120" s="136">
        <f>D120+G120+M120</f>
        <v>9</v>
      </c>
      <c r="Q120" s="138" t="s">
        <v>7</v>
      </c>
      <c r="R120" s="140">
        <f>F120+I120+O120</f>
        <v>0</v>
      </c>
      <c r="S120" s="142">
        <f>IF(D120&gt;F120,2,IF(AND(D120&lt;F120,E120=":"),1,0))+IF(G120&gt;I120,2,IF(AND(G120&lt;I120,H120=":"),1,0))+IF(M120&gt;O120,2,IF(AND(M120&lt;O120,N120=":"),1,0))</f>
        <v>6</v>
      </c>
      <c r="T120" s="144">
        <v>1</v>
      </c>
      <c r="V120" s="7">
        <v>5</v>
      </c>
      <c r="W120" s="11" t="str">
        <f>C119</f>
        <v>Šnábl Josef</v>
      </c>
      <c r="X120" s="17" t="s">
        <v>10</v>
      </c>
      <c r="Y120" s="14" t="str">
        <f>C123</f>
        <v>Smolinský Ondřej</v>
      </c>
      <c r="Z120" s="42" t="s">
        <v>239</v>
      </c>
      <c r="AA120" s="39" t="s">
        <v>237</v>
      </c>
      <c r="AB120" s="39" t="s">
        <v>262</v>
      </c>
      <c r="AC120" s="39"/>
      <c r="AD120" s="46"/>
      <c r="AE120" s="25">
        <f t="shared" si="22"/>
        <v>3</v>
      </c>
      <c r="AF120" s="26" t="s">
        <v>7</v>
      </c>
      <c r="AG120" s="27">
        <f t="shared" si="23"/>
        <v>0</v>
      </c>
      <c r="AJ120" s="115">
        <f>A118</f>
        <v>39</v>
      </c>
      <c r="AK120" s="115">
        <f>A122</f>
        <v>45</v>
      </c>
      <c r="AL120" s="115">
        <f>A116</f>
        <v>34</v>
      </c>
    </row>
    <row r="121" spans="1:38" ht="13.5" thickBot="1" x14ac:dyDescent="0.35">
      <c r="A121" s="161"/>
      <c r="B121" s="167"/>
      <c r="C121" s="35" t="str">
        <f>IF(A120&gt;0,IF(VLOOKUP(A120,seznam!$A$2:$C$129,2)&gt;0,VLOOKUP(A120,seznam!$A$2:$C$129,2),"------"),"------")</f>
        <v>Zouharová Beáta</v>
      </c>
      <c r="D121" s="148"/>
      <c r="E121" s="148"/>
      <c r="F121" s="149"/>
      <c r="G121" s="129"/>
      <c r="H121" s="148"/>
      <c r="I121" s="149"/>
      <c r="J121" s="156"/>
      <c r="K121" s="157"/>
      <c r="L121" s="158"/>
      <c r="M121" s="129"/>
      <c r="N121" s="148"/>
      <c r="O121" s="166"/>
      <c r="P121" s="147"/>
      <c r="Q121" s="148"/>
      <c r="R121" s="149"/>
      <c r="S121" s="150"/>
      <c r="T121" s="151"/>
      <c r="V121" s="8">
        <v>6</v>
      </c>
      <c r="W121" s="12" t="str">
        <f>C121</f>
        <v>Zouharová Beáta</v>
      </c>
      <c r="X121" s="19" t="s">
        <v>10</v>
      </c>
      <c r="Y121" s="15" t="str">
        <f>C117</f>
        <v>Mikulčíková Michaela</v>
      </c>
      <c r="Z121" s="43" t="s">
        <v>240</v>
      </c>
      <c r="AA121" s="44" t="s">
        <v>239</v>
      </c>
      <c r="AB121" s="44" t="s">
        <v>250</v>
      </c>
      <c r="AC121" s="44"/>
      <c r="AD121" s="47"/>
      <c r="AE121" s="28">
        <f t="shared" si="22"/>
        <v>3</v>
      </c>
      <c r="AF121" s="29" t="s">
        <v>7</v>
      </c>
      <c r="AG121" s="30">
        <f t="shared" si="23"/>
        <v>0</v>
      </c>
      <c r="AJ121" s="115">
        <f>A120</f>
        <v>37</v>
      </c>
      <c r="AK121" s="115">
        <f>A116</f>
        <v>34</v>
      </c>
      <c r="AL121" s="115">
        <f>A118</f>
        <v>39</v>
      </c>
    </row>
    <row r="122" spans="1:38" x14ac:dyDescent="0.3">
      <c r="A122" s="161">
        <v>45</v>
      </c>
      <c r="B122" s="163">
        <v>4</v>
      </c>
      <c r="C122" s="38" t="str">
        <f>IF(A122&gt;0,IF(VLOOKUP(A122,seznam!$A$2:$C$129,3)&gt;0,VLOOKUP(A122,seznam!$A$2:$C$129,3),"------"),"------")</f>
        <v>Orel Šlapanice</v>
      </c>
      <c r="D122" s="138">
        <f>O116</f>
        <v>0</v>
      </c>
      <c r="E122" s="138" t="str">
        <f>N116</f>
        <v>:</v>
      </c>
      <c r="F122" s="140">
        <f>M116</f>
        <v>3</v>
      </c>
      <c r="G122" s="128">
        <f>O118</f>
        <v>0</v>
      </c>
      <c r="H122" s="138" t="str">
        <f>N118</f>
        <v>:</v>
      </c>
      <c r="I122" s="140">
        <f>M118</f>
        <v>3</v>
      </c>
      <c r="J122" s="128">
        <f>O120</f>
        <v>0</v>
      </c>
      <c r="K122" s="138" t="str">
        <f>N120</f>
        <v>:</v>
      </c>
      <c r="L122" s="140">
        <f>M120</f>
        <v>3</v>
      </c>
      <c r="M122" s="130"/>
      <c r="N122" s="131"/>
      <c r="O122" s="132"/>
      <c r="P122" s="136">
        <f>D122+G122+J122</f>
        <v>0</v>
      </c>
      <c r="Q122" s="138" t="s">
        <v>7</v>
      </c>
      <c r="R122" s="140">
        <f>F122+I122+L122</f>
        <v>9</v>
      </c>
      <c r="S122" s="142">
        <f>IF(D122&gt;F122,2,IF(AND(D122&lt;F122,E122=":"),1,0))+IF(G122&gt;I122,2,IF(AND(G122&lt;I122,H122=":"),1,0))+IF(J122&gt;L122,2,IF(AND(J122&lt;L122,K122=":"),1,0))</f>
        <v>3</v>
      </c>
      <c r="T122" s="144">
        <v>4</v>
      </c>
    </row>
    <row r="123" spans="1:38" ht="13.5" thickBot="1" x14ac:dyDescent="0.35">
      <c r="A123" s="162"/>
      <c r="B123" s="164"/>
      <c r="C123" s="36" t="str">
        <f>IF(A122&gt;0,IF(VLOOKUP(A122,seznam!$A$2:$C$129,2)&gt;0,VLOOKUP(A122,seznam!$A$2:$C$129,2),"------"),"------")</f>
        <v>Smolinský Ondřej</v>
      </c>
      <c r="D123" s="139"/>
      <c r="E123" s="139"/>
      <c r="F123" s="141"/>
      <c r="G123" s="146"/>
      <c r="H123" s="139"/>
      <c r="I123" s="141"/>
      <c r="J123" s="146"/>
      <c r="K123" s="139"/>
      <c r="L123" s="141"/>
      <c r="M123" s="133"/>
      <c r="N123" s="134"/>
      <c r="O123" s="135"/>
      <c r="P123" s="137"/>
      <c r="Q123" s="139"/>
      <c r="R123" s="141"/>
      <c r="S123" s="143"/>
      <c r="T123" s="145"/>
    </row>
    <row r="125" spans="1:38" ht="40" customHeight="1" x14ac:dyDescent="0.3">
      <c r="B125" s="123" t="str">
        <f>B83</f>
        <v>BTM B - U11 - 1.stupeň turnaj B</v>
      </c>
      <c r="C125" s="124"/>
      <c r="D125" s="124"/>
      <c r="E125" s="124"/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  <c r="AA125" s="124"/>
      <c r="AB125" s="124"/>
      <c r="AC125" s="124"/>
      <c r="AD125" s="124"/>
      <c r="AE125" s="124"/>
      <c r="AF125" s="124"/>
      <c r="AG125" s="124"/>
    </row>
    <row r="126" spans="1:38" ht="13.5" thickBot="1" x14ac:dyDescent="0.35"/>
    <row r="127" spans="1:38" ht="13.5" thickBot="1" x14ac:dyDescent="0.35">
      <c r="A127" s="90" t="s">
        <v>2</v>
      </c>
      <c r="B127" s="177" t="s">
        <v>37</v>
      </c>
      <c r="C127" s="178"/>
      <c r="D127" s="179">
        <v>1</v>
      </c>
      <c r="E127" s="180"/>
      <c r="F127" s="181"/>
      <c r="G127" s="182">
        <v>2</v>
      </c>
      <c r="H127" s="180"/>
      <c r="I127" s="181"/>
      <c r="J127" s="182">
        <v>3</v>
      </c>
      <c r="K127" s="180"/>
      <c r="L127" s="181"/>
      <c r="M127" s="182">
        <v>4</v>
      </c>
      <c r="N127" s="180"/>
      <c r="O127" s="183"/>
      <c r="P127" s="179" t="s">
        <v>4</v>
      </c>
      <c r="Q127" s="184"/>
      <c r="R127" s="185"/>
      <c r="S127" s="5" t="s">
        <v>5</v>
      </c>
      <c r="T127" s="4" t="s">
        <v>6</v>
      </c>
    </row>
    <row r="128" spans="1:38" x14ac:dyDescent="0.3">
      <c r="A128" s="172"/>
      <c r="B128" s="173">
        <v>1</v>
      </c>
      <c r="C128" s="37" t="str">
        <f>IF(A128&gt;0,IF(VLOOKUP(A128,seznam!$A$2:$C$129,3)&gt;0,VLOOKUP(A128,seznam!$A$2:$C$129,3),"------"),"------")</f>
        <v>------</v>
      </c>
      <c r="D128" s="174"/>
      <c r="E128" s="175"/>
      <c r="F128" s="176"/>
      <c r="G128" s="168">
        <f>AE131</f>
        <v>0</v>
      </c>
      <c r="H128" s="169" t="str">
        <f>AF131</f>
        <v>:</v>
      </c>
      <c r="I128" s="170">
        <f>AG131</f>
        <v>0</v>
      </c>
      <c r="J128" s="168">
        <f>AG133</f>
        <v>0</v>
      </c>
      <c r="K128" s="169" t="str">
        <f>AF133</f>
        <v>:</v>
      </c>
      <c r="L128" s="170">
        <f>AE133</f>
        <v>0</v>
      </c>
      <c r="M128" s="168">
        <f>AE128</f>
        <v>0</v>
      </c>
      <c r="N128" s="169" t="str">
        <f>AF128</f>
        <v>:</v>
      </c>
      <c r="O128" s="171">
        <f>AG128</f>
        <v>0</v>
      </c>
      <c r="P128" s="159">
        <f>G128+J128+M128</f>
        <v>0</v>
      </c>
      <c r="Q128" s="169" t="s">
        <v>7</v>
      </c>
      <c r="R128" s="170">
        <f>I128+L128+O128</f>
        <v>0</v>
      </c>
      <c r="S128" s="186">
        <f>IF(G128&gt;I128,2,IF(AND(G128&lt;I128,H128=":"),1,0))+IF(J128&gt;L128,2,IF(AND(J128&lt;L128,K128=":"),1,0))+IF(M128&gt;O128,2,IF(AND(M128&lt;O128,N128=":"),1,0))</f>
        <v>0</v>
      </c>
      <c r="T128" s="160"/>
      <c r="V128" s="6">
        <v>1</v>
      </c>
      <c r="W128" s="10" t="str">
        <f>C129</f>
        <v>------</v>
      </c>
      <c r="X128" s="16" t="s">
        <v>10</v>
      </c>
      <c r="Y128" s="13" t="str">
        <f>C135</f>
        <v>------</v>
      </c>
      <c r="Z128" s="40"/>
      <c r="AA128" s="41"/>
      <c r="AB128" s="41"/>
      <c r="AC128" s="41"/>
      <c r="AD128" s="45"/>
      <c r="AE128" s="22">
        <f t="shared" ref="AE128:AE133" si="24">IF(AND(LEN(Z128)&gt;0,MID(Z128,1,1)&lt;&gt;"-"),"1","0")+IF(AND(LEN(AA128)&gt;0,MID(AA128,1,1)&lt;&gt;"-"),"1","0")+IF(AND(LEN(AB128)&gt;0,MID(AB128,1,1)&lt;&gt;"-"),"1","0")+IF(AND(LEN(AC128)&gt;0,MID(AC128,1,1)&lt;&gt;"-"),"1","0")+IF(AND(LEN(AD128)&gt;0,MID(AD128,1,1)&lt;&gt;"-"),"1","0")</f>
        <v>0</v>
      </c>
      <c r="AF128" s="23" t="s">
        <v>7</v>
      </c>
      <c r="AG128" s="24">
        <f t="shared" ref="AG128:AG133" si="25">IF(AND(LEN(Z128)&gt;0,MID(Z128,1,1)="-"),"1","0")+IF(AND(LEN(AA128)&gt;0,MID(AA128,1,1)="-"),"1","0")+IF(AND(LEN(AB128)&gt;0,MID(AB128,1,1)="-"),"1","0")+IF(AND(LEN(AC128)&gt;0,MID(AC128,1,1)="-"),"1","0")+IF(AND(LEN(AD128)&gt;0,MID(AD128,1,1)="-"),"1","0")</f>
        <v>0</v>
      </c>
      <c r="AJ128" s="115">
        <f>A128</f>
        <v>0</v>
      </c>
      <c r="AK128" s="115">
        <f>A134</f>
        <v>0</v>
      </c>
      <c r="AL128" s="115">
        <f>A130</f>
        <v>0</v>
      </c>
    </row>
    <row r="129" spans="1:38" x14ac:dyDescent="0.3">
      <c r="A129" s="161"/>
      <c r="B129" s="167"/>
      <c r="C129" s="89" t="str">
        <f>IF(A128&gt;0,IF(VLOOKUP(A128,seznam!$A$2:$C$129,2)&gt;0,VLOOKUP(A128,seznam!$A$2:$C$129,2),"------"),"------")</f>
        <v>------</v>
      </c>
      <c r="D129" s="157"/>
      <c r="E129" s="157"/>
      <c r="F129" s="158"/>
      <c r="G129" s="129"/>
      <c r="H129" s="148"/>
      <c r="I129" s="149"/>
      <c r="J129" s="129"/>
      <c r="K129" s="148"/>
      <c r="L129" s="149"/>
      <c r="M129" s="129"/>
      <c r="N129" s="148"/>
      <c r="O129" s="166"/>
      <c r="P129" s="147"/>
      <c r="Q129" s="148"/>
      <c r="R129" s="149"/>
      <c r="S129" s="150"/>
      <c r="T129" s="151"/>
      <c r="V129" s="7">
        <v>2</v>
      </c>
      <c r="W129" s="11" t="str">
        <f>C131</f>
        <v>------</v>
      </c>
      <c r="X129" s="17" t="s">
        <v>10</v>
      </c>
      <c r="Y129" s="14" t="str">
        <f>C133</f>
        <v>------</v>
      </c>
      <c r="Z129" s="42"/>
      <c r="AA129" s="39"/>
      <c r="AB129" s="39"/>
      <c r="AC129" s="39"/>
      <c r="AD129" s="46"/>
      <c r="AE129" s="25">
        <f t="shared" si="24"/>
        <v>0</v>
      </c>
      <c r="AF129" s="26" t="s">
        <v>7</v>
      </c>
      <c r="AG129" s="27">
        <f t="shared" si="25"/>
        <v>0</v>
      </c>
      <c r="AJ129" s="115">
        <f>A130</f>
        <v>0</v>
      </c>
      <c r="AK129" s="115">
        <f>A132</f>
        <v>0</v>
      </c>
      <c r="AL129" s="115">
        <f>A134</f>
        <v>0</v>
      </c>
    </row>
    <row r="130" spans="1:38" x14ac:dyDescent="0.3">
      <c r="A130" s="161"/>
      <c r="B130" s="163">
        <v>2</v>
      </c>
      <c r="C130" s="38" t="str">
        <f>IF(A130&gt;0,IF(VLOOKUP(A130,seznam!$A$2:$C$129,3)&gt;0,VLOOKUP(A130,seznam!$A$2:$C$129,3),"------"),"------")</f>
        <v>------</v>
      </c>
      <c r="D130" s="138">
        <f>I128</f>
        <v>0</v>
      </c>
      <c r="E130" s="138" t="str">
        <f>H128</f>
        <v>:</v>
      </c>
      <c r="F130" s="140">
        <f>G128</f>
        <v>0</v>
      </c>
      <c r="G130" s="130"/>
      <c r="H130" s="131"/>
      <c r="I130" s="155"/>
      <c r="J130" s="128">
        <f>AE129</f>
        <v>0</v>
      </c>
      <c r="K130" s="138" t="str">
        <f>AF129</f>
        <v>:</v>
      </c>
      <c r="L130" s="140">
        <f>AG129</f>
        <v>0</v>
      </c>
      <c r="M130" s="128">
        <f>AE132</f>
        <v>0</v>
      </c>
      <c r="N130" s="138" t="str">
        <f>AF132</f>
        <v>:</v>
      </c>
      <c r="O130" s="165">
        <f>AG132</f>
        <v>0</v>
      </c>
      <c r="P130" s="136">
        <f>D130+J130+M130</f>
        <v>0</v>
      </c>
      <c r="Q130" s="138" t="s">
        <v>7</v>
      </c>
      <c r="R130" s="140">
        <f>F130+L130+O130</f>
        <v>0</v>
      </c>
      <c r="S130" s="142">
        <f>IF(D130&gt;F130,2,IF(AND(D130&lt;F130,E130=":"),1,0))+IF(J130&gt;L130,2,IF(AND(J130&lt;L130,K130=":"),1,0))+IF(M130&gt;O130,2,IF(AND(M130&lt;O130,N130=":"),1,0))</f>
        <v>0</v>
      </c>
      <c r="T130" s="144"/>
      <c r="V130" s="7">
        <v>3</v>
      </c>
      <c r="W130" s="11" t="str">
        <f>C135</f>
        <v>------</v>
      </c>
      <c r="X130" s="18" t="s">
        <v>10</v>
      </c>
      <c r="Y130" s="14" t="str">
        <f>C133</f>
        <v>------</v>
      </c>
      <c r="Z130" s="42"/>
      <c r="AA130" s="39"/>
      <c r="AB130" s="39"/>
      <c r="AC130" s="39"/>
      <c r="AD130" s="46"/>
      <c r="AE130" s="25">
        <f t="shared" si="24"/>
        <v>0</v>
      </c>
      <c r="AF130" s="26" t="s">
        <v>7</v>
      </c>
      <c r="AG130" s="27">
        <f t="shared" si="25"/>
        <v>0</v>
      </c>
      <c r="AJ130" s="115">
        <f>A134</f>
        <v>0</v>
      </c>
      <c r="AK130" s="115">
        <f>A132</f>
        <v>0</v>
      </c>
      <c r="AL130" s="115">
        <f>A128</f>
        <v>0</v>
      </c>
    </row>
    <row r="131" spans="1:38" x14ac:dyDescent="0.3">
      <c r="A131" s="161"/>
      <c r="B131" s="167"/>
      <c r="C131" s="35" t="str">
        <f>IF(A130&gt;0,IF(VLOOKUP(A130,seznam!$A$2:$C$129,2)&gt;0,VLOOKUP(A130,seznam!$A$2:$C$129,2),"------"),"------")</f>
        <v>------</v>
      </c>
      <c r="D131" s="148"/>
      <c r="E131" s="148"/>
      <c r="F131" s="149"/>
      <c r="G131" s="156"/>
      <c r="H131" s="157"/>
      <c r="I131" s="158"/>
      <c r="J131" s="129"/>
      <c r="K131" s="148"/>
      <c r="L131" s="149"/>
      <c r="M131" s="129"/>
      <c r="N131" s="148"/>
      <c r="O131" s="166"/>
      <c r="P131" s="152"/>
      <c r="Q131" s="153"/>
      <c r="R131" s="154"/>
      <c r="S131" s="150"/>
      <c r="T131" s="151"/>
      <c r="V131" s="7">
        <v>4</v>
      </c>
      <c r="W131" s="11" t="str">
        <f>C129</f>
        <v>------</v>
      </c>
      <c r="X131" s="17" t="s">
        <v>10</v>
      </c>
      <c r="Y131" s="14" t="str">
        <f>C131</f>
        <v>------</v>
      </c>
      <c r="Z131" s="42"/>
      <c r="AA131" s="39"/>
      <c r="AB131" s="39"/>
      <c r="AC131" s="39"/>
      <c r="AD131" s="46"/>
      <c r="AE131" s="25">
        <f t="shared" si="24"/>
        <v>0</v>
      </c>
      <c r="AF131" s="26" t="s">
        <v>7</v>
      </c>
      <c r="AG131" s="27">
        <f t="shared" si="25"/>
        <v>0</v>
      </c>
      <c r="AJ131" s="115">
        <f>A128</f>
        <v>0</v>
      </c>
      <c r="AK131" s="115">
        <f>A130</f>
        <v>0</v>
      </c>
      <c r="AL131" s="115">
        <f>A132</f>
        <v>0</v>
      </c>
    </row>
    <row r="132" spans="1:38" x14ac:dyDescent="0.3">
      <c r="A132" s="161"/>
      <c r="B132" s="163">
        <v>3</v>
      </c>
      <c r="C132" s="38" t="str">
        <f>IF(A132&gt;0,IF(VLOOKUP(A132,seznam!$A$2:$C$129,3)&gt;0,VLOOKUP(A132,seznam!$A$2:$C$129,3),"------"),"------")</f>
        <v>------</v>
      </c>
      <c r="D132" s="138">
        <f>L128</f>
        <v>0</v>
      </c>
      <c r="E132" s="138" t="str">
        <f>K128</f>
        <v>:</v>
      </c>
      <c r="F132" s="140">
        <f>J128</f>
        <v>0</v>
      </c>
      <c r="G132" s="128">
        <f>L130</f>
        <v>0</v>
      </c>
      <c r="H132" s="138" t="str">
        <f>K130</f>
        <v>:</v>
      </c>
      <c r="I132" s="140">
        <f>J130</f>
        <v>0</v>
      </c>
      <c r="J132" s="130"/>
      <c r="K132" s="131"/>
      <c r="L132" s="155"/>
      <c r="M132" s="128">
        <f>AG130</f>
        <v>0</v>
      </c>
      <c r="N132" s="138" t="str">
        <f>AF130</f>
        <v>:</v>
      </c>
      <c r="O132" s="165">
        <f>AE130</f>
        <v>0</v>
      </c>
      <c r="P132" s="136">
        <f>D132+G132+M132</f>
        <v>0</v>
      </c>
      <c r="Q132" s="138" t="s">
        <v>7</v>
      </c>
      <c r="R132" s="140">
        <f>F132+I132+O132</f>
        <v>0</v>
      </c>
      <c r="S132" s="142">
        <f>IF(D132&gt;F132,2,IF(AND(D132&lt;F132,E132=":"),1,0))+IF(G132&gt;I132,2,IF(AND(G132&lt;I132,H132=":"),1,0))+IF(M132&gt;O132,2,IF(AND(M132&lt;O132,N132=":"),1,0))</f>
        <v>0</v>
      </c>
      <c r="T132" s="144"/>
      <c r="V132" s="7">
        <v>5</v>
      </c>
      <c r="W132" s="11" t="str">
        <f>C131</f>
        <v>------</v>
      </c>
      <c r="X132" s="17" t="s">
        <v>10</v>
      </c>
      <c r="Y132" s="14" t="str">
        <f>C135</f>
        <v>------</v>
      </c>
      <c r="Z132" s="42"/>
      <c r="AA132" s="39"/>
      <c r="AB132" s="39"/>
      <c r="AC132" s="39"/>
      <c r="AD132" s="46"/>
      <c r="AE132" s="25">
        <f t="shared" si="24"/>
        <v>0</v>
      </c>
      <c r="AF132" s="26" t="s">
        <v>7</v>
      </c>
      <c r="AG132" s="27">
        <f t="shared" si="25"/>
        <v>0</v>
      </c>
      <c r="AJ132" s="115">
        <f>A130</f>
        <v>0</v>
      </c>
      <c r="AK132" s="115">
        <f>A134</f>
        <v>0</v>
      </c>
      <c r="AL132" s="115">
        <f>A128</f>
        <v>0</v>
      </c>
    </row>
    <row r="133" spans="1:38" ht="13.5" thickBot="1" x14ac:dyDescent="0.35">
      <c r="A133" s="161"/>
      <c r="B133" s="167"/>
      <c r="C133" s="35" t="str">
        <f>IF(A132&gt;0,IF(VLOOKUP(A132,seznam!$A$2:$C$129,2)&gt;0,VLOOKUP(A132,seznam!$A$2:$C$129,2),"------"),"------")</f>
        <v>------</v>
      </c>
      <c r="D133" s="148"/>
      <c r="E133" s="148"/>
      <c r="F133" s="149"/>
      <c r="G133" s="129"/>
      <c r="H133" s="148"/>
      <c r="I133" s="149"/>
      <c r="J133" s="156"/>
      <c r="K133" s="157"/>
      <c r="L133" s="158"/>
      <c r="M133" s="129"/>
      <c r="N133" s="148"/>
      <c r="O133" s="166"/>
      <c r="P133" s="147"/>
      <c r="Q133" s="148"/>
      <c r="R133" s="149"/>
      <c r="S133" s="150"/>
      <c r="T133" s="151"/>
      <c r="V133" s="8">
        <v>6</v>
      </c>
      <c r="W133" s="12" t="str">
        <f>C133</f>
        <v>------</v>
      </c>
      <c r="X133" s="19" t="s">
        <v>10</v>
      </c>
      <c r="Y133" s="15" t="str">
        <f>C129</f>
        <v>------</v>
      </c>
      <c r="Z133" s="43"/>
      <c r="AA133" s="44"/>
      <c r="AB133" s="44"/>
      <c r="AC133" s="44"/>
      <c r="AD133" s="47"/>
      <c r="AE133" s="28">
        <f t="shared" si="24"/>
        <v>0</v>
      </c>
      <c r="AF133" s="29" t="s">
        <v>7</v>
      </c>
      <c r="AG133" s="30">
        <f t="shared" si="25"/>
        <v>0</v>
      </c>
      <c r="AJ133" s="115">
        <f>A132</f>
        <v>0</v>
      </c>
      <c r="AK133" s="115">
        <f>A128</f>
        <v>0</v>
      </c>
      <c r="AL133" s="115">
        <f>A130</f>
        <v>0</v>
      </c>
    </row>
    <row r="134" spans="1:38" x14ac:dyDescent="0.3">
      <c r="A134" s="161"/>
      <c r="B134" s="163">
        <v>4</v>
      </c>
      <c r="C134" s="38" t="str">
        <f>IF(A134&gt;0,IF(VLOOKUP(A134,seznam!$A$2:$C$129,3)&gt;0,VLOOKUP(A134,seznam!$A$2:$C$129,3),"------"),"------")</f>
        <v>------</v>
      </c>
      <c r="D134" s="138">
        <f>O128</f>
        <v>0</v>
      </c>
      <c r="E134" s="138" t="str">
        <f>N128</f>
        <v>:</v>
      </c>
      <c r="F134" s="140">
        <f>M128</f>
        <v>0</v>
      </c>
      <c r="G134" s="128">
        <f>O130</f>
        <v>0</v>
      </c>
      <c r="H134" s="138" t="str">
        <f>N130</f>
        <v>:</v>
      </c>
      <c r="I134" s="140">
        <f>M130</f>
        <v>0</v>
      </c>
      <c r="J134" s="128">
        <f>O132</f>
        <v>0</v>
      </c>
      <c r="K134" s="138" t="str">
        <f>N132</f>
        <v>:</v>
      </c>
      <c r="L134" s="140">
        <f>M132</f>
        <v>0</v>
      </c>
      <c r="M134" s="130"/>
      <c r="N134" s="131"/>
      <c r="O134" s="132"/>
      <c r="P134" s="136">
        <f>D134+G134+J134</f>
        <v>0</v>
      </c>
      <c r="Q134" s="138" t="s">
        <v>7</v>
      </c>
      <c r="R134" s="140">
        <f>F134+I134+L134</f>
        <v>0</v>
      </c>
      <c r="S134" s="142">
        <f>IF(D134&gt;F134,2,IF(AND(D134&lt;F134,E134=":"),1,0))+IF(G134&gt;I134,2,IF(AND(G134&lt;I134,H134=":"),1,0))+IF(J134&gt;L134,2,IF(AND(J134&lt;L134,K134=":"),1,0))</f>
        <v>0</v>
      </c>
      <c r="T134" s="144"/>
    </row>
    <row r="135" spans="1:38" ht="13.5" thickBot="1" x14ac:dyDescent="0.35">
      <c r="A135" s="162"/>
      <c r="B135" s="164"/>
      <c r="C135" s="36" t="str">
        <f>IF(A134&gt;0,IF(VLOOKUP(A134,seznam!$A$2:$C$129,2)&gt;0,VLOOKUP(A134,seznam!$A$2:$C$129,2),"------"),"------")</f>
        <v>------</v>
      </c>
      <c r="D135" s="139"/>
      <c r="E135" s="139"/>
      <c r="F135" s="141"/>
      <c r="G135" s="146"/>
      <c r="H135" s="139"/>
      <c r="I135" s="141"/>
      <c r="J135" s="146"/>
      <c r="K135" s="139"/>
      <c r="L135" s="141"/>
      <c r="M135" s="133"/>
      <c r="N135" s="134"/>
      <c r="O135" s="135"/>
      <c r="P135" s="137"/>
      <c r="Q135" s="139"/>
      <c r="R135" s="141"/>
      <c r="S135" s="143"/>
      <c r="T135" s="145"/>
    </row>
    <row r="136" spans="1:38" ht="13.5" thickBot="1" x14ac:dyDescent="0.35"/>
    <row r="137" spans="1:38" ht="13.5" thickBot="1" x14ac:dyDescent="0.35">
      <c r="A137" s="90" t="s">
        <v>2</v>
      </c>
      <c r="B137" s="177" t="s">
        <v>38</v>
      </c>
      <c r="C137" s="178"/>
      <c r="D137" s="179">
        <v>1</v>
      </c>
      <c r="E137" s="180"/>
      <c r="F137" s="181"/>
      <c r="G137" s="182">
        <v>2</v>
      </c>
      <c r="H137" s="180"/>
      <c r="I137" s="181"/>
      <c r="J137" s="182">
        <v>3</v>
      </c>
      <c r="K137" s="180"/>
      <c r="L137" s="181"/>
      <c r="M137" s="182">
        <v>4</v>
      </c>
      <c r="N137" s="180"/>
      <c r="O137" s="183"/>
      <c r="P137" s="179" t="s">
        <v>4</v>
      </c>
      <c r="Q137" s="184"/>
      <c r="R137" s="185"/>
      <c r="S137" s="5" t="s">
        <v>5</v>
      </c>
      <c r="T137" s="4" t="s">
        <v>6</v>
      </c>
    </row>
    <row r="138" spans="1:38" x14ac:dyDescent="0.3">
      <c r="A138" s="172"/>
      <c r="B138" s="173">
        <v>1</v>
      </c>
      <c r="C138" s="37" t="str">
        <f>IF(A138&gt;0,IF(VLOOKUP(A138,seznam!$A$2:$C$129,3)&gt;0,VLOOKUP(A138,seznam!$A$2:$C$129,3),"------"),"------")</f>
        <v>------</v>
      </c>
      <c r="D138" s="174"/>
      <c r="E138" s="175"/>
      <c r="F138" s="176"/>
      <c r="G138" s="168">
        <f>AE141</f>
        <v>0</v>
      </c>
      <c r="H138" s="169" t="str">
        <f>AF141</f>
        <v>:</v>
      </c>
      <c r="I138" s="170">
        <f>AG141</f>
        <v>0</v>
      </c>
      <c r="J138" s="168">
        <f>AG143</f>
        <v>0</v>
      </c>
      <c r="K138" s="169" t="str">
        <f>AF143</f>
        <v>:</v>
      </c>
      <c r="L138" s="170">
        <f>AE143</f>
        <v>0</v>
      </c>
      <c r="M138" s="168">
        <f>AE138</f>
        <v>0</v>
      </c>
      <c r="N138" s="169" t="str">
        <f>AF138</f>
        <v>:</v>
      </c>
      <c r="O138" s="171">
        <f>AG138</f>
        <v>0</v>
      </c>
      <c r="P138" s="159">
        <f>G138+J138+M138</f>
        <v>0</v>
      </c>
      <c r="Q138" s="169" t="s">
        <v>7</v>
      </c>
      <c r="R138" s="170">
        <f>I138+L138+O138</f>
        <v>0</v>
      </c>
      <c r="S138" s="186">
        <f>IF(G138&gt;I138,2,IF(AND(G138&lt;I138,H138=":"),1,0))+IF(J138&gt;L138,2,IF(AND(J138&lt;L138,K138=":"),1,0))+IF(M138&gt;O138,2,IF(AND(M138&lt;O138,N138=":"),1,0))</f>
        <v>0</v>
      </c>
      <c r="T138" s="160"/>
      <c r="V138" s="6">
        <v>1</v>
      </c>
      <c r="W138" s="10" t="str">
        <f>C139</f>
        <v>------</v>
      </c>
      <c r="X138" s="16" t="s">
        <v>10</v>
      </c>
      <c r="Y138" s="13" t="str">
        <f>C145</f>
        <v>------</v>
      </c>
      <c r="Z138" s="40"/>
      <c r="AA138" s="41"/>
      <c r="AB138" s="41"/>
      <c r="AC138" s="41"/>
      <c r="AD138" s="45"/>
      <c r="AE138" s="22">
        <f t="shared" ref="AE138:AE143" si="26">IF(AND(LEN(Z138)&gt;0,MID(Z138,1,1)&lt;&gt;"-"),"1","0")+IF(AND(LEN(AA138)&gt;0,MID(AA138,1,1)&lt;&gt;"-"),"1","0")+IF(AND(LEN(AB138)&gt;0,MID(AB138,1,1)&lt;&gt;"-"),"1","0")+IF(AND(LEN(AC138)&gt;0,MID(AC138,1,1)&lt;&gt;"-"),"1","0")+IF(AND(LEN(AD138)&gt;0,MID(AD138,1,1)&lt;&gt;"-"),"1","0")</f>
        <v>0</v>
      </c>
      <c r="AF138" s="23" t="s">
        <v>7</v>
      </c>
      <c r="AG138" s="24">
        <f t="shared" ref="AG138:AG143" si="27">IF(AND(LEN(Z138)&gt;0,MID(Z138,1,1)="-"),"1","0")+IF(AND(LEN(AA138)&gt;0,MID(AA138,1,1)="-"),"1","0")+IF(AND(LEN(AB138)&gt;0,MID(AB138,1,1)="-"),"1","0")+IF(AND(LEN(AC138)&gt;0,MID(AC138,1,1)="-"),"1","0")+IF(AND(LEN(AD138)&gt;0,MID(AD138,1,1)="-"),"1","0")</f>
        <v>0</v>
      </c>
      <c r="AJ138" s="115">
        <f>A138</f>
        <v>0</v>
      </c>
      <c r="AK138" s="115">
        <f>A144</f>
        <v>0</v>
      </c>
      <c r="AL138" s="115">
        <f>A140</f>
        <v>0</v>
      </c>
    </row>
    <row r="139" spans="1:38" x14ac:dyDescent="0.3">
      <c r="A139" s="161"/>
      <c r="B139" s="167"/>
      <c r="C139" s="89" t="str">
        <f>IF(A138&gt;0,IF(VLOOKUP(A138,seznam!$A$2:$C$129,2)&gt;0,VLOOKUP(A138,seznam!$A$2:$C$129,2),"------"),"------")</f>
        <v>------</v>
      </c>
      <c r="D139" s="157"/>
      <c r="E139" s="157"/>
      <c r="F139" s="158"/>
      <c r="G139" s="129"/>
      <c r="H139" s="148"/>
      <c r="I139" s="149"/>
      <c r="J139" s="129"/>
      <c r="K139" s="148"/>
      <c r="L139" s="149"/>
      <c r="M139" s="129"/>
      <c r="N139" s="148"/>
      <c r="O139" s="166"/>
      <c r="P139" s="147"/>
      <c r="Q139" s="148"/>
      <c r="R139" s="149"/>
      <c r="S139" s="150"/>
      <c r="T139" s="151"/>
      <c r="V139" s="7">
        <v>2</v>
      </c>
      <c r="W139" s="11" t="str">
        <f>C141</f>
        <v>------</v>
      </c>
      <c r="X139" s="17" t="s">
        <v>10</v>
      </c>
      <c r="Y139" s="14" t="str">
        <f>C143</f>
        <v>------</v>
      </c>
      <c r="Z139" s="42"/>
      <c r="AA139" s="39"/>
      <c r="AB139" s="39"/>
      <c r="AC139" s="39"/>
      <c r="AD139" s="46"/>
      <c r="AE139" s="25">
        <f t="shared" si="26"/>
        <v>0</v>
      </c>
      <c r="AF139" s="26" t="s">
        <v>7</v>
      </c>
      <c r="AG139" s="27">
        <f t="shared" si="27"/>
        <v>0</v>
      </c>
      <c r="AJ139" s="115">
        <f>A140</f>
        <v>0</v>
      </c>
      <c r="AK139" s="115">
        <f>A142</f>
        <v>0</v>
      </c>
      <c r="AL139" s="115">
        <f>A144</f>
        <v>0</v>
      </c>
    </row>
    <row r="140" spans="1:38" x14ac:dyDescent="0.3">
      <c r="A140" s="161"/>
      <c r="B140" s="163">
        <v>2</v>
      </c>
      <c r="C140" s="38" t="str">
        <f>IF(A140&gt;0,IF(VLOOKUP(A140,seznam!$A$2:$C$129,3)&gt;0,VLOOKUP(A140,seznam!$A$2:$C$129,3),"------"),"------")</f>
        <v>------</v>
      </c>
      <c r="D140" s="138">
        <f>I138</f>
        <v>0</v>
      </c>
      <c r="E140" s="138" t="str">
        <f>H138</f>
        <v>:</v>
      </c>
      <c r="F140" s="140">
        <f>G138</f>
        <v>0</v>
      </c>
      <c r="G140" s="130"/>
      <c r="H140" s="131"/>
      <c r="I140" s="155"/>
      <c r="J140" s="128">
        <f>AE139</f>
        <v>0</v>
      </c>
      <c r="K140" s="138" t="str">
        <f>AF139</f>
        <v>:</v>
      </c>
      <c r="L140" s="140">
        <f>AG139</f>
        <v>0</v>
      </c>
      <c r="M140" s="128">
        <f>AE142</f>
        <v>0</v>
      </c>
      <c r="N140" s="138" t="str">
        <f>AF142</f>
        <v>:</v>
      </c>
      <c r="O140" s="165">
        <f>AG142</f>
        <v>0</v>
      </c>
      <c r="P140" s="136">
        <f>D140+J140+M140</f>
        <v>0</v>
      </c>
      <c r="Q140" s="138" t="s">
        <v>7</v>
      </c>
      <c r="R140" s="140">
        <f>F140+L140+O140</f>
        <v>0</v>
      </c>
      <c r="S140" s="142">
        <f>IF(D140&gt;F140,2,IF(AND(D140&lt;F140,E140=":"),1,0))+IF(J140&gt;L140,2,IF(AND(J140&lt;L140,K140=":"),1,0))+IF(M140&gt;O140,2,IF(AND(M140&lt;O140,N140=":"),1,0))</f>
        <v>0</v>
      </c>
      <c r="T140" s="144"/>
      <c r="V140" s="7">
        <v>3</v>
      </c>
      <c r="W140" s="11" t="str">
        <f>C145</f>
        <v>------</v>
      </c>
      <c r="X140" s="18" t="s">
        <v>10</v>
      </c>
      <c r="Y140" s="14" t="str">
        <f>C143</f>
        <v>------</v>
      </c>
      <c r="Z140" s="42"/>
      <c r="AA140" s="39"/>
      <c r="AB140" s="39"/>
      <c r="AC140" s="39"/>
      <c r="AD140" s="46"/>
      <c r="AE140" s="25">
        <f t="shared" si="26"/>
        <v>0</v>
      </c>
      <c r="AF140" s="26" t="s">
        <v>7</v>
      </c>
      <c r="AG140" s="27">
        <f t="shared" si="27"/>
        <v>0</v>
      </c>
      <c r="AJ140" s="115">
        <f>A144</f>
        <v>0</v>
      </c>
      <c r="AK140" s="115">
        <f>A142</f>
        <v>0</v>
      </c>
      <c r="AL140" s="115">
        <f>A138</f>
        <v>0</v>
      </c>
    </row>
    <row r="141" spans="1:38" x14ac:dyDescent="0.3">
      <c r="A141" s="161"/>
      <c r="B141" s="167"/>
      <c r="C141" s="35" t="str">
        <f>IF(A140&gt;0,IF(VLOOKUP(A140,seznam!$A$2:$C$129,2)&gt;0,VLOOKUP(A140,seznam!$A$2:$C$129,2),"------"),"------")</f>
        <v>------</v>
      </c>
      <c r="D141" s="148"/>
      <c r="E141" s="148"/>
      <c r="F141" s="149"/>
      <c r="G141" s="156"/>
      <c r="H141" s="157"/>
      <c r="I141" s="158"/>
      <c r="J141" s="129"/>
      <c r="K141" s="148"/>
      <c r="L141" s="149"/>
      <c r="M141" s="129"/>
      <c r="N141" s="148"/>
      <c r="O141" s="166"/>
      <c r="P141" s="152"/>
      <c r="Q141" s="153"/>
      <c r="R141" s="154"/>
      <c r="S141" s="150"/>
      <c r="T141" s="151"/>
      <c r="V141" s="7">
        <v>4</v>
      </c>
      <c r="W141" s="11" t="str">
        <f>C139</f>
        <v>------</v>
      </c>
      <c r="X141" s="17" t="s">
        <v>10</v>
      </c>
      <c r="Y141" s="14" t="str">
        <f>C141</f>
        <v>------</v>
      </c>
      <c r="Z141" s="42"/>
      <c r="AA141" s="39"/>
      <c r="AB141" s="39"/>
      <c r="AC141" s="39"/>
      <c r="AD141" s="46"/>
      <c r="AE141" s="25">
        <f t="shared" si="26"/>
        <v>0</v>
      </c>
      <c r="AF141" s="26" t="s">
        <v>7</v>
      </c>
      <c r="AG141" s="27">
        <f t="shared" si="27"/>
        <v>0</v>
      </c>
      <c r="AJ141" s="115">
        <f>A138</f>
        <v>0</v>
      </c>
      <c r="AK141" s="115">
        <f>A140</f>
        <v>0</v>
      </c>
      <c r="AL141" s="115">
        <f>A142</f>
        <v>0</v>
      </c>
    </row>
    <row r="142" spans="1:38" x14ac:dyDescent="0.3">
      <c r="A142" s="161"/>
      <c r="B142" s="163">
        <v>3</v>
      </c>
      <c r="C142" s="38" t="str">
        <f>IF(A142&gt;0,IF(VLOOKUP(A142,seznam!$A$2:$C$129,3)&gt;0,VLOOKUP(A142,seznam!$A$2:$C$129,3),"------"),"------")</f>
        <v>------</v>
      </c>
      <c r="D142" s="138">
        <f>L138</f>
        <v>0</v>
      </c>
      <c r="E142" s="138" t="str">
        <f>K138</f>
        <v>:</v>
      </c>
      <c r="F142" s="140">
        <f>J138</f>
        <v>0</v>
      </c>
      <c r="G142" s="128">
        <f>L140</f>
        <v>0</v>
      </c>
      <c r="H142" s="138" t="str">
        <f>K140</f>
        <v>:</v>
      </c>
      <c r="I142" s="140">
        <f>J140</f>
        <v>0</v>
      </c>
      <c r="J142" s="130"/>
      <c r="K142" s="131"/>
      <c r="L142" s="155"/>
      <c r="M142" s="128">
        <f>AG140</f>
        <v>0</v>
      </c>
      <c r="N142" s="138" t="str">
        <f>AF140</f>
        <v>:</v>
      </c>
      <c r="O142" s="165">
        <f>AE140</f>
        <v>0</v>
      </c>
      <c r="P142" s="136">
        <f>D142+G142+M142</f>
        <v>0</v>
      </c>
      <c r="Q142" s="138" t="s">
        <v>7</v>
      </c>
      <c r="R142" s="140">
        <f>F142+I142+O142</f>
        <v>0</v>
      </c>
      <c r="S142" s="142">
        <f>IF(D142&gt;F142,2,IF(AND(D142&lt;F142,E142=":"),1,0))+IF(G142&gt;I142,2,IF(AND(G142&lt;I142,H142=":"),1,0))+IF(M142&gt;O142,2,IF(AND(M142&lt;O142,N142=":"),1,0))</f>
        <v>0</v>
      </c>
      <c r="T142" s="144"/>
      <c r="V142" s="7">
        <v>5</v>
      </c>
      <c r="W142" s="11" t="str">
        <f>C141</f>
        <v>------</v>
      </c>
      <c r="X142" s="17" t="s">
        <v>10</v>
      </c>
      <c r="Y142" s="14" t="str">
        <f>C145</f>
        <v>------</v>
      </c>
      <c r="Z142" s="42"/>
      <c r="AA142" s="39"/>
      <c r="AB142" s="39"/>
      <c r="AC142" s="39"/>
      <c r="AD142" s="46"/>
      <c r="AE142" s="25">
        <f t="shared" si="26"/>
        <v>0</v>
      </c>
      <c r="AF142" s="26" t="s">
        <v>7</v>
      </c>
      <c r="AG142" s="27">
        <f t="shared" si="27"/>
        <v>0</v>
      </c>
      <c r="AJ142" s="115">
        <f>A140</f>
        <v>0</v>
      </c>
      <c r="AK142" s="115">
        <f>A144</f>
        <v>0</v>
      </c>
      <c r="AL142" s="115">
        <f>A138</f>
        <v>0</v>
      </c>
    </row>
    <row r="143" spans="1:38" ht="13.5" thickBot="1" x14ac:dyDescent="0.35">
      <c r="A143" s="161"/>
      <c r="B143" s="167"/>
      <c r="C143" s="35" t="str">
        <f>IF(A142&gt;0,IF(VLOOKUP(A142,seznam!$A$2:$C$129,2)&gt;0,VLOOKUP(A142,seznam!$A$2:$C$129,2),"------"),"------")</f>
        <v>------</v>
      </c>
      <c r="D143" s="148"/>
      <c r="E143" s="148"/>
      <c r="F143" s="149"/>
      <c r="G143" s="129"/>
      <c r="H143" s="148"/>
      <c r="I143" s="149"/>
      <c r="J143" s="156"/>
      <c r="K143" s="157"/>
      <c r="L143" s="158"/>
      <c r="M143" s="129"/>
      <c r="N143" s="148"/>
      <c r="O143" s="166"/>
      <c r="P143" s="147"/>
      <c r="Q143" s="148"/>
      <c r="R143" s="149"/>
      <c r="S143" s="150"/>
      <c r="T143" s="151"/>
      <c r="V143" s="8">
        <v>6</v>
      </c>
      <c r="W143" s="12" t="str">
        <f>C143</f>
        <v>------</v>
      </c>
      <c r="X143" s="19" t="s">
        <v>10</v>
      </c>
      <c r="Y143" s="15" t="str">
        <f>C139</f>
        <v>------</v>
      </c>
      <c r="Z143" s="43"/>
      <c r="AA143" s="44"/>
      <c r="AB143" s="44"/>
      <c r="AC143" s="44"/>
      <c r="AD143" s="47"/>
      <c r="AE143" s="28">
        <f t="shared" si="26"/>
        <v>0</v>
      </c>
      <c r="AF143" s="29" t="s">
        <v>7</v>
      </c>
      <c r="AG143" s="30">
        <f t="shared" si="27"/>
        <v>0</v>
      </c>
      <c r="AJ143" s="115">
        <f>A142</f>
        <v>0</v>
      </c>
      <c r="AK143" s="115">
        <f>A138</f>
        <v>0</v>
      </c>
      <c r="AL143" s="115">
        <f>A140</f>
        <v>0</v>
      </c>
    </row>
    <row r="144" spans="1:38" x14ac:dyDescent="0.3">
      <c r="A144" s="161"/>
      <c r="B144" s="163">
        <v>4</v>
      </c>
      <c r="C144" s="38" t="str">
        <f>IF(A144&gt;0,IF(VLOOKUP(A144,seznam!$A$2:$C$129,3)&gt;0,VLOOKUP(A144,seznam!$A$2:$C$129,3),"------"),"------")</f>
        <v>------</v>
      </c>
      <c r="D144" s="138">
        <f>O138</f>
        <v>0</v>
      </c>
      <c r="E144" s="138" t="str">
        <f>N138</f>
        <v>:</v>
      </c>
      <c r="F144" s="140">
        <f>M138</f>
        <v>0</v>
      </c>
      <c r="G144" s="128">
        <f>O140</f>
        <v>0</v>
      </c>
      <c r="H144" s="138" t="str">
        <f>N140</f>
        <v>:</v>
      </c>
      <c r="I144" s="140">
        <f>M140</f>
        <v>0</v>
      </c>
      <c r="J144" s="128">
        <f>O142</f>
        <v>0</v>
      </c>
      <c r="K144" s="138" t="str">
        <f>N142</f>
        <v>:</v>
      </c>
      <c r="L144" s="140">
        <f>M142</f>
        <v>0</v>
      </c>
      <c r="M144" s="130"/>
      <c r="N144" s="131"/>
      <c r="O144" s="132"/>
      <c r="P144" s="136">
        <f>D144+G144+J144</f>
        <v>0</v>
      </c>
      <c r="Q144" s="138" t="s">
        <v>7</v>
      </c>
      <c r="R144" s="140">
        <f>F144+I144+L144</f>
        <v>0</v>
      </c>
      <c r="S144" s="142">
        <f>IF(D144&gt;F144,2,IF(AND(D144&lt;F144,E144=":"),1,0))+IF(G144&gt;I144,2,IF(AND(G144&lt;I144,H144=":"),1,0))+IF(J144&gt;L144,2,IF(AND(J144&lt;L144,K144=":"),1,0))</f>
        <v>0</v>
      </c>
      <c r="T144" s="144"/>
    </row>
    <row r="145" spans="1:38" ht="13.5" thickBot="1" x14ac:dyDescent="0.35">
      <c r="A145" s="162"/>
      <c r="B145" s="164"/>
      <c r="C145" s="36" t="str">
        <f>IF(A144&gt;0,IF(VLOOKUP(A144,seznam!$A$2:$C$129,2)&gt;0,VLOOKUP(A144,seznam!$A$2:$C$129,2),"------"),"------")</f>
        <v>------</v>
      </c>
      <c r="D145" s="139"/>
      <c r="E145" s="139"/>
      <c r="F145" s="141"/>
      <c r="G145" s="146"/>
      <c r="H145" s="139"/>
      <c r="I145" s="141"/>
      <c r="J145" s="146"/>
      <c r="K145" s="139"/>
      <c r="L145" s="141"/>
      <c r="M145" s="133"/>
      <c r="N145" s="134"/>
      <c r="O145" s="135"/>
      <c r="P145" s="137"/>
      <c r="Q145" s="139"/>
      <c r="R145" s="141"/>
      <c r="S145" s="143"/>
      <c r="T145" s="145"/>
    </row>
    <row r="146" spans="1:38" ht="13.5" thickBot="1" x14ac:dyDescent="0.35"/>
    <row r="147" spans="1:38" ht="13.5" thickBot="1" x14ac:dyDescent="0.35">
      <c r="A147" s="90" t="s">
        <v>2</v>
      </c>
      <c r="B147" s="177" t="s">
        <v>39</v>
      </c>
      <c r="C147" s="178"/>
      <c r="D147" s="179">
        <v>1</v>
      </c>
      <c r="E147" s="180"/>
      <c r="F147" s="181"/>
      <c r="G147" s="182">
        <v>2</v>
      </c>
      <c r="H147" s="180"/>
      <c r="I147" s="181"/>
      <c r="J147" s="182">
        <v>3</v>
      </c>
      <c r="K147" s="180"/>
      <c r="L147" s="181"/>
      <c r="M147" s="182">
        <v>4</v>
      </c>
      <c r="N147" s="180"/>
      <c r="O147" s="183"/>
      <c r="P147" s="179" t="s">
        <v>4</v>
      </c>
      <c r="Q147" s="184"/>
      <c r="R147" s="185"/>
      <c r="S147" s="5" t="s">
        <v>5</v>
      </c>
      <c r="T147" s="4" t="s">
        <v>6</v>
      </c>
    </row>
    <row r="148" spans="1:38" x14ac:dyDescent="0.3">
      <c r="A148" s="172"/>
      <c r="B148" s="173">
        <v>1</v>
      </c>
      <c r="C148" s="37" t="str">
        <f>IF(A148&gt;0,IF(VLOOKUP(A148,seznam!$A$2:$C$129,3)&gt;0,VLOOKUP(A148,seznam!$A$2:$C$129,3),"------"),"------")</f>
        <v>------</v>
      </c>
      <c r="D148" s="174"/>
      <c r="E148" s="175"/>
      <c r="F148" s="176"/>
      <c r="G148" s="168">
        <f>AE151</f>
        <v>0</v>
      </c>
      <c r="H148" s="169" t="str">
        <f>AF151</f>
        <v>:</v>
      </c>
      <c r="I148" s="170">
        <f>AG151</f>
        <v>0</v>
      </c>
      <c r="J148" s="168">
        <f>AG153</f>
        <v>0</v>
      </c>
      <c r="K148" s="169" t="str">
        <f>AF153</f>
        <v>:</v>
      </c>
      <c r="L148" s="170">
        <f>AE153</f>
        <v>0</v>
      </c>
      <c r="M148" s="168">
        <f>AE148</f>
        <v>0</v>
      </c>
      <c r="N148" s="169" t="str">
        <f>AF148</f>
        <v>:</v>
      </c>
      <c r="O148" s="171">
        <f>AG148</f>
        <v>0</v>
      </c>
      <c r="P148" s="159">
        <f>G148+J148+M148</f>
        <v>0</v>
      </c>
      <c r="Q148" s="169" t="s">
        <v>7</v>
      </c>
      <c r="R148" s="170">
        <f>I148+L148+O148</f>
        <v>0</v>
      </c>
      <c r="S148" s="186">
        <f>IF(G148&gt;I148,2,IF(AND(G148&lt;I148,H148=":"),1,0))+IF(J148&gt;L148,2,IF(AND(J148&lt;L148,K148=":"),1,0))+IF(M148&gt;O148,2,IF(AND(M148&lt;O148,N148=":"),1,0))</f>
        <v>0</v>
      </c>
      <c r="T148" s="160"/>
      <c r="V148" s="6">
        <v>1</v>
      </c>
      <c r="W148" s="10" t="str">
        <f>C149</f>
        <v>------</v>
      </c>
      <c r="X148" s="16" t="s">
        <v>10</v>
      </c>
      <c r="Y148" s="13" t="str">
        <f>C155</f>
        <v>------</v>
      </c>
      <c r="Z148" s="40"/>
      <c r="AA148" s="41"/>
      <c r="AB148" s="41"/>
      <c r="AC148" s="41"/>
      <c r="AD148" s="45"/>
      <c r="AE148" s="22">
        <f t="shared" ref="AE148:AE153" si="28">IF(AND(LEN(Z148)&gt;0,MID(Z148,1,1)&lt;&gt;"-"),"1","0")+IF(AND(LEN(AA148)&gt;0,MID(AA148,1,1)&lt;&gt;"-"),"1","0")+IF(AND(LEN(AB148)&gt;0,MID(AB148,1,1)&lt;&gt;"-"),"1","0")+IF(AND(LEN(AC148)&gt;0,MID(AC148,1,1)&lt;&gt;"-"),"1","0")+IF(AND(LEN(AD148)&gt;0,MID(AD148,1,1)&lt;&gt;"-"),"1","0")</f>
        <v>0</v>
      </c>
      <c r="AF148" s="23" t="s">
        <v>7</v>
      </c>
      <c r="AG148" s="24">
        <f t="shared" ref="AG148:AG153" si="29">IF(AND(LEN(Z148)&gt;0,MID(Z148,1,1)="-"),"1","0")+IF(AND(LEN(AA148)&gt;0,MID(AA148,1,1)="-"),"1","0")+IF(AND(LEN(AB148)&gt;0,MID(AB148,1,1)="-"),"1","0")+IF(AND(LEN(AC148)&gt;0,MID(AC148,1,1)="-"),"1","0")+IF(AND(LEN(AD148)&gt;0,MID(AD148,1,1)="-"),"1","0")</f>
        <v>0</v>
      </c>
      <c r="AJ148" s="115">
        <f>A148</f>
        <v>0</v>
      </c>
      <c r="AK148" s="115">
        <f>A154</f>
        <v>0</v>
      </c>
      <c r="AL148" s="115">
        <f>A150</f>
        <v>0</v>
      </c>
    </row>
    <row r="149" spans="1:38" x14ac:dyDescent="0.3">
      <c r="A149" s="161"/>
      <c r="B149" s="167"/>
      <c r="C149" s="89" t="str">
        <f>IF(A148&gt;0,IF(VLOOKUP(A148,seznam!$A$2:$C$129,2)&gt;0,VLOOKUP(A148,seznam!$A$2:$C$129,2),"------"),"------")</f>
        <v>------</v>
      </c>
      <c r="D149" s="157"/>
      <c r="E149" s="157"/>
      <c r="F149" s="158"/>
      <c r="G149" s="129"/>
      <c r="H149" s="148"/>
      <c r="I149" s="149"/>
      <c r="J149" s="129"/>
      <c r="K149" s="148"/>
      <c r="L149" s="149"/>
      <c r="M149" s="129"/>
      <c r="N149" s="148"/>
      <c r="O149" s="166"/>
      <c r="P149" s="147"/>
      <c r="Q149" s="148"/>
      <c r="R149" s="149"/>
      <c r="S149" s="150"/>
      <c r="T149" s="151"/>
      <c r="V149" s="7">
        <v>2</v>
      </c>
      <c r="W149" s="11" t="str">
        <f>C151</f>
        <v>------</v>
      </c>
      <c r="X149" s="17" t="s">
        <v>10</v>
      </c>
      <c r="Y149" s="14" t="str">
        <f>C153</f>
        <v>------</v>
      </c>
      <c r="Z149" s="42"/>
      <c r="AA149" s="39"/>
      <c r="AB149" s="39"/>
      <c r="AC149" s="39"/>
      <c r="AD149" s="46"/>
      <c r="AE149" s="25">
        <f t="shared" si="28"/>
        <v>0</v>
      </c>
      <c r="AF149" s="26" t="s">
        <v>7</v>
      </c>
      <c r="AG149" s="27">
        <f t="shared" si="29"/>
        <v>0</v>
      </c>
      <c r="AJ149" s="115">
        <f>A150</f>
        <v>0</v>
      </c>
      <c r="AK149" s="115">
        <f>A152</f>
        <v>0</v>
      </c>
      <c r="AL149" s="115">
        <f>A154</f>
        <v>0</v>
      </c>
    </row>
    <row r="150" spans="1:38" x14ac:dyDescent="0.3">
      <c r="A150" s="161"/>
      <c r="B150" s="163">
        <v>2</v>
      </c>
      <c r="C150" s="38" t="str">
        <f>IF(A150&gt;0,IF(VLOOKUP(A150,seznam!$A$2:$C$129,3)&gt;0,VLOOKUP(A150,seznam!$A$2:$C$129,3),"------"),"------")</f>
        <v>------</v>
      </c>
      <c r="D150" s="138">
        <f>I148</f>
        <v>0</v>
      </c>
      <c r="E150" s="138" t="str">
        <f>H148</f>
        <v>:</v>
      </c>
      <c r="F150" s="140">
        <f>G148</f>
        <v>0</v>
      </c>
      <c r="G150" s="130"/>
      <c r="H150" s="131"/>
      <c r="I150" s="155"/>
      <c r="J150" s="128">
        <f>AE149</f>
        <v>0</v>
      </c>
      <c r="K150" s="138" t="str">
        <f>AF149</f>
        <v>:</v>
      </c>
      <c r="L150" s="140">
        <f>AG149</f>
        <v>0</v>
      </c>
      <c r="M150" s="128">
        <f>AE152</f>
        <v>0</v>
      </c>
      <c r="N150" s="138" t="str">
        <f>AF152</f>
        <v>:</v>
      </c>
      <c r="O150" s="165">
        <f>AG152</f>
        <v>0</v>
      </c>
      <c r="P150" s="136">
        <f>D150+J150+M150</f>
        <v>0</v>
      </c>
      <c r="Q150" s="138" t="s">
        <v>7</v>
      </c>
      <c r="R150" s="140">
        <f>F150+L150+O150</f>
        <v>0</v>
      </c>
      <c r="S150" s="142">
        <f>IF(D150&gt;F150,2,IF(AND(D150&lt;F150,E150=":"),1,0))+IF(J150&gt;L150,2,IF(AND(J150&lt;L150,K150=":"),1,0))+IF(M150&gt;O150,2,IF(AND(M150&lt;O150,N150=":"),1,0))</f>
        <v>0</v>
      </c>
      <c r="T150" s="144"/>
      <c r="V150" s="7">
        <v>3</v>
      </c>
      <c r="W150" s="11" t="str">
        <f>C155</f>
        <v>------</v>
      </c>
      <c r="X150" s="18" t="s">
        <v>10</v>
      </c>
      <c r="Y150" s="14" t="str">
        <f>C153</f>
        <v>------</v>
      </c>
      <c r="Z150" s="42"/>
      <c r="AA150" s="39"/>
      <c r="AB150" s="39"/>
      <c r="AC150" s="39"/>
      <c r="AD150" s="46"/>
      <c r="AE150" s="25">
        <f t="shared" si="28"/>
        <v>0</v>
      </c>
      <c r="AF150" s="26" t="s">
        <v>7</v>
      </c>
      <c r="AG150" s="27">
        <f t="shared" si="29"/>
        <v>0</v>
      </c>
      <c r="AJ150" s="115">
        <f>A154</f>
        <v>0</v>
      </c>
      <c r="AK150" s="115">
        <f>A152</f>
        <v>0</v>
      </c>
      <c r="AL150" s="115">
        <f>A148</f>
        <v>0</v>
      </c>
    </row>
    <row r="151" spans="1:38" x14ac:dyDescent="0.3">
      <c r="A151" s="161"/>
      <c r="B151" s="167"/>
      <c r="C151" s="35" t="str">
        <f>IF(A150&gt;0,IF(VLOOKUP(A150,seznam!$A$2:$C$129,2)&gt;0,VLOOKUP(A150,seznam!$A$2:$C$129,2),"------"),"------")</f>
        <v>------</v>
      </c>
      <c r="D151" s="148"/>
      <c r="E151" s="148"/>
      <c r="F151" s="149"/>
      <c r="G151" s="156"/>
      <c r="H151" s="157"/>
      <c r="I151" s="158"/>
      <c r="J151" s="129"/>
      <c r="K151" s="148"/>
      <c r="L151" s="149"/>
      <c r="M151" s="129"/>
      <c r="N151" s="148"/>
      <c r="O151" s="166"/>
      <c r="P151" s="152"/>
      <c r="Q151" s="153"/>
      <c r="R151" s="154"/>
      <c r="S151" s="150"/>
      <c r="T151" s="151"/>
      <c r="V151" s="7">
        <v>4</v>
      </c>
      <c r="W151" s="11" t="str">
        <f>C149</f>
        <v>------</v>
      </c>
      <c r="X151" s="17" t="s">
        <v>10</v>
      </c>
      <c r="Y151" s="14" t="str">
        <f>C151</f>
        <v>------</v>
      </c>
      <c r="Z151" s="42"/>
      <c r="AA151" s="39"/>
      <c r="AB151" s="39"/>
      <c r="AC151" s="39"/>
      <c r="AD151" s="46"/>
      <c r="AE151" s="25">
        <f t="shared" si="28"/>
        <v>0</v>
      </c>
      <c r="AF151" s="26" t="s">
        <v>7</v>
      </c>
      <c r="AG151" s="27">
        <f t="shared" si="29"/>
        <v>0</v>
      </c>
      <c r="AJ151" s="115">
        <f>A148</f>
        <v>0</v>
      </c>
      <c r="AK151" s="115">
        <f>A150</f>
        <v>0</v>
      </c>
      <c r="AL151" s="115">
        <f>A152</f>
        <v>0</v>
      </c>
    </row>
    <row r="152" spans="1:38" x14ac:dyDescent="0.3">
      <c r="A152" s="161"/>
      <c r="B152" s="163">
        <v>3</v>
      </c>
      <c r="C152" s="38" t="str">
        <f>IF(A152&gt;0,IF(VLOOKUP(A152,seznam!$A$2:$C$129,3)&gt;0,VLOOKUP(A152,seznam!$A$2:$C$129,3),"------"),"------")</f>
        <v>------</v>
      </c>
      <c r="D152" s="138">
        <f>L148</f>
        <v>0</v>
      </c>
      <c r="E152" s="138" t="str">
        <f>K148</f>
        <v>:</v>
      </c>
      <c r="F152" s="140">
        <f>J148</f>
        <v>0</v>
      </c>
      <c r="G152" s="128">
        <f>L150</f>
        <v>0</v>
      </c>
      <c r="H152" s="138" t="str">
        <f>K150</f>
        <v>:</v>
      </c>
      <c r="I152" s="140">
        <f>J150</f>
        <v>0</v>
      </c>
      <c r="J152" s="130"/>
      <c r="K152" s="131"/>
      <c r="L152" s="155"/>
      <c r="M152" s="128">
        <f>AG150</f>
        <v>0</v>
      </c>
      <c r="N152" s="138" t="str">
        <f>AF150</f>
        <v>:</v>
      </c>
      <c r="O152" s="165">
        <f>AE150</f>
        <v>0</v>
      </c>
      <c r="P152" s="136">
        <f>D152+G152+M152</f>
        <v>0</v>
      </c>
      <c r="Q152" s="138" t="s">
        <v>7</v>
      </c>
      <c r="R152" s="140">
        <f>F152+I152+O152</f>
        <v>0</v>
      </c>
      <c r="S152" s="142">
        <f>IF(D152&gt;F152,2,IF(AND(D152&lt;F152,E152=":"),1,0))+IF(G152&gt;I152,2,IF(AND(G152&lt;I152,H152=":"),1,0))+IF(M152&gt;O152,2,IF(AND(M152&lt;O152,N152=":"),1,0))</f>
        <v>0</v>
      </c>
      <c r="T152" s="144"/>
      <c r="V152" s="7">
        <v>5</v>
      </c>
      <c r="W152" s="11" t="str">
        <f>C151</f>
        <v>------</v>
      </c>
      <c r="X152" s="17" t="s">
        <v>10</v>
      </c>
      <c r="Y152" s="14" t="str">
        <f>C155</f>
        <v>------</v>
      </c>
      <c r="Z152" s="42"/>
      <c r="AA152" s="39"/>
      <c r="AB152" s="39"/>
      <c r="AC152" s="39"/>
      <c r="AD152" s="46"/>
      <c r="AE152" s="25">
        <f t="shared" si="28"/>
        <v>0</v>
      </c>
      <c r="AF152" s="26" t="s">
        <v>7</v>
      </c>
      <c r="AG152" s="27">
        <f t="shared" si="29"/>
        <v>0</v>
      </c>
      <c r="AJ152" s="115">
        <f>A150</f>
        <v>0</v>
      </c>
      <c r="AK152" s="115">
        <f>A154</f>
        <v>0</v>
      </c>
      <c r="AL152" s="115">
        <f>A148</f>
        <v>0</v>
      </c>
    </row>
    <row r="153" spans="1:38" ht="13.5" thickBot="1" x14ac:dyDescent="0.35">
      <c r="A153" s="161"/>
      <c r="B153" s="167"/>
      <c r="C153" s="35" t="str">
        <f>IF(A152&gt;0,IF(VLOOKUP(A152,seznam!$A$2:$C$129,2)&gt;0,VLOOKUP(A152,seznam!$A$2:$C$129,2),"------"),"------")</f>
        <v>------</v>
      </c>
      <c r="D153" s="148"/>
      <c r="E153" s="148"/>
      <c r="F153" s="149"/>
      <c r="G153" s="129"/>
      <c r="H153" s="148"/>
      <c r="I153" s="149"/>
      <c r="J153" s="156"/>
      <c r="K153" s="157"/>
      <c r="L153" s="158"/>
      <c r="M153" s="129"/>
      <c r="N153" s="148"/>
      <c r="O153" s="166"/>
      <c r="P153" s="147"/>
      <c r="Q153" s="148"/>
      <c r="R153" s="149"/>
      <c r="S153" s="150"/>
      <c r="T153" s="151"/>
      <c r="V153" s="8">
        <v>6</v>
      </c>
      <c r="W153" s="12" t="str">
        <f>C153</f>
        <v>------</v>
      </c>
      <c r="X153" s="19" t="s">
        <v>10</v>
      </c>
      <c r="Y153" s="15" t="str">
        <f>C149</f>
        <v>------</v>
      </c>
      <c r="Z153" s="43"/>
      <c r="AA153" s="44"/>
      <c r="AB153" s="44"/>
      <c r="AC153" s="44"/>
      <c r="AD153" s="47"/>
      <c r="AE153" s="28">
        <f t="shared" si="28"/>
        <v>0</v>
      </c>
      <c r="AF153" s="29" t="s">
        <v>7</v>
      </c>
      <c r="AG153" s="30">
        <f t="shared" si="29"/>
        <v>0</v>
      </c>
      <c r="AJ153" s="115">
        <f>A152</f>
        <v>0</v>
      </c>
      <c r="AK153" s="115">
        <f>A148</f>
        <v>0</v>
      </c>
      <c r="AL153" s="115">
        <f>A150</f>
        <v>0</v>
      </c>
    </row>
    <row r="154" spans="1:38" x14ac:dyDescent="0.3">
      <c r="A154" s="161"/>
      <c r="B154" s="163">
        <v>4</v>
      </c>
      <c r="C154" s="38" t="str">
        <f>IF(A154&gt;0,IF(VLOOKUP(A154,seznam!$A$2:$C$129,3)&gt;0,VLOOKUP(A154,seznam!$A$2:$C$129,3),"------"),"------")</f>
        <v>------</v>
      </c>
      <c r="D154" s="138">
        <f>O148</f>
        <v>0</v>
      </c>
      <c r="E154" s="138" t="str">
        <f>N148</f>
        <v>:</v>
      </c>
      <c r="F154" s="140">
        <f>M148</f>
        <v>0</v>
      </c>
      <c r="G154" s="128">
        <f>O150</f>
        <v>0</v>
      </c>
      <c r="H154" s="138" t="str">
        <f>N150</f>
        <v>:</v>
      </c>
      <c r="I154" s="140">
        <f>M150</f>
        <v>0</v>
      </c>
      <c r="J154" s="128">
        <f>O152</f>
        <v>0</v>
      </c>
      <c r="K154" s="138" t="str">
        <f>N152</f>
        <v>:</v>
      </c>
      <c r="L154" s="140">
        <f>M152</f>
        <v>0</v>
      </c>
      <c r="M154" s="130"/>
      <c r="N154" s="131"/>
      <c r="O154" s="132"/>
      <c r="P154" s="136">
        <f>D154+G154+J154</f>
        <v>0</v>
      </c>
      <c r="Q154" s="138" t="s">
        <v>7</v>
      </c>
      <c r="R154" s="140">
        <f>F154+I154+L154</f>
        <v>0</v>
      </c>
      <c r="S154" s="142">
        <f>IF(D154&gt;F154,2,IF(AND(D154&lt;F154,E154=":"),1,0))+IF(G154&gt;I154,2,IF(AND(G154&lt;I154,H154=":"),1,0))+IF(J154&gt;L154,2,IF(AND(J154&lt;L154,K154=":"),1,0))</f>
        <v>0</v>
      </c>
      <c r="T154" s="144"/>
    </row>
    <row r="155" spans="1:38" ht="13.5" thickBot="1" x14ac:dyDescent="0.35">
      <c r="A155" s="162"/>
      <c r="B155" s="164"/>
      <c r="C155" s="36" t="str">
        <f>IF(A154&gt;0,IF(VLOOKUP(A154,seznam!$A$2:$C$129,2)&gt;0,VLOOKUP(A154,seznam!$A$2:$C$129,2),"------"),"------")</f>
        <v>------</v>
      </c>
      <c r="D155" s="139"/>
      <c r="E155" s="139"/>
      <c r="F155" s="141"/>
      <c r="G155" s="146"/>
      <c r="H155" s="139"/>
      <c r="I155" s="141"/>
      <c r="J155" s="146"/>
      <c r="K155" s="139"/>
      <c r="L155" s="141"/>
      <c r="M155" s="133"/>
      <c r="N155" s="134"/>
      <c r="O155" s="135"/>
      <c r="P155" s="137"/>
      <c r="Q155" s="139"/>
      <c r="R155" s="141"/>
      <c r="S155" s="143"/>
      <c r="T155" s="145"/>
    </row>
    <row r="156" spans="1:38" ht="13.5" thickBot="1" x14ac:dyDescent="0.35"/>
    <row r="157" spans="1:38" ht="13.5" thickBot="1" x14ac:dyDescent="0.35">
      <c r="A157" s="90" t="s">
        <v>2</v>
      </c>
      <c r="B157" s="177" t="s">
        <v>40</v>
      </c>
      <c r="C157" s="178"/>
      <c r="D157" s="179">
        <v>1</v>
      </c>
      <c r="E157" s="180"/>
      <c r="F157" s="181"/>
      <c r="G157" s="182">
        <v>2</v>
      </c>
      <c r="H157" s="180"/>
      <c r="I157" s="181"/>
      <c r="J157" s="182">
        <v>3</v>
      </c>
      <c r="K157" s="180"/>
      <c r="L157" s="181"/>
      <c r="M157" s="182">
        <v>4</v>
      </c>
      <c r="N157" s="180"/>
      <c r="O157" s="183"/>
      <c r="P157" s="179" t="s">
        <v>4</v>
      </c>
      <c r="Q157" s="184"/>
      <c r="R157" s="185"/>
      <c r="S157" s="5" t="s">
        <v>5</v>
      </c>
      <c r="T157" s="4" t="s">
        <v>6</v>
      </c>
    </row>
    <row r="158" spans="1:38" x14ac:dyDescent="0.3">
      <c r="A158" s="172"/>
      <c r="B158" s="173">
        <v>1</v>
      </c>
      <c r="C158" s="37" t="str">
        <f>IF(A158&gt;0,IF(VLOOKUP(A158,seznam!$A$2:$C$129,3)&gt;0,VLOOKUP(A158,seznam!$A$2:$C$129,3),"------"),"------")</f>
        <v>------</v>
      </c>
      <c r="D158" s="174"/>
      <c r="E158" s="175"/>
      <c r="F158" s="176"/>
      <c r="G158" s="168">
        <f>AE161</f>
        <v>0</v>
      </c>
      <c r="H158" s="169" t="str">
        <f>AF161</f>
        <v>:</v>
      </c>
      <c r="I158" s="170">
        <f>AG161</f>
        <v>0</v>
      </c>
      <c r="J158" s="168">
        <f>AG163</f>
        <v>0</v>
      </c>
      <c r="K158" s="169" t="str">
        <f>AF163</f>
        <v>:</v>
      </c>
      <c r="L158" s="170">
        <f>AE163</f>
        <v>0</v>
      </c>
      <c r="M158" s="168">
        <f>AE158</f>
        <v>0</v>
      </c>
      <c r="N158" s="169" t="str">
        <f>AF158</f>
        <v>:</v>
      </c>
      <c r="O158" s="171">
        <f>AG158</f>
        <v>0</v>
      </c>
      <c r="P158" s="159">
        <f>G158+J158+M158</f>
        <v>0</v>
      </c>
      <c r="Q158" s="169" t="s">
        <v>7</v>
      </c>
      <c r="R158" s="170">
        <f>I158+L158+O158</f>
        <v>0</v>
      </c>
      <c r="S158" s="186">
        <f>IF(G158&gt;I158,2,IF(AND(G158&lt;I158,H158=":"),1,0))+IF(J158&gt;L158,2,IF(AND(J158&lt;L158,K158=":"),1,0))+IF(M158&gt;O158,2,IF(AND(M158&lt;O158,N158=":"),1,0))</f>
        <v>0</v>
      </c>
      <c r="T158" s="160"/>
      <c r="V158" s="6">
        <v>1</v>
      </c>
      <c r="W158" s="10" t="str">
        <f>C159</f>
        <v>------</v>
      </c>
      <c r="X158" s="16" t="s">
        <v>10</v>
      </c>
      <c r="Y158" s="13" t="str">
        <f>C165</f>
        <v>------</v>
      </c>
      <c r="Z158" s="40"/>
      <c r="AA158" s="41"/>
      <c r="AB158" s="41"/>
      <c r="AC158" s="41"/>
      <c r="AD158" s="45"/>
      <c r="AE158" s="22">
        <f t="shared" ref="AE158:AE163" si="30">IF(AND(LEN(Z158)&gt;0,MID(Z158,1,1)&lt;&gt;"-"),"1","0")+IF(AND(LEN(AA158)&gt;0,MID(AA158,1,1)&lt;&gt;"-"),"1","0")+IF(AND(LEN(AB158)&gt;0,MID(AB158,1,1)&lt;&gt;"-"),"1","0")+IF(AND(LEN(AC158)&gt;0,MID(AC158,1,1)&lt;&gt;"-"),"1","0")+IF(AND(LEN(AD158)&gt;0,MID(AD158,1,1)&lt;&gt;"-"),"1","0")</f>
        <v>0</v>
      </c>
      <c r="AF158" s="23" t="s">
        <v>7</v>
      </c>
      <c r="AG158" s="24">
        <f t="shared" ref="AG158:AG163" si="31">IF(AND(LEN(Z158)&gt;0,MID(Z158,1,1)="-"),"1","0")+IF(AND(LEN(AA158)&gt;0,MID(AA158,1,1)="-"),"1","0")+IF(AND(LEN(AB158)&gt;0,MID(AB158,1,1)="-"),"1","0")+IF(AND(LEN(AC158)&gt;0,MID(AC158,1,1)="-"),"1","0")+IF(AND(LEN(AD158)&gt;0,MID(AD158,1,1)="-"),"1","0")</f>
        <v>0</v>
      </c>
      <c r="AJ158" s="115">
        <f>A158</f>
        <v>0</v>
      </c>
      <c r="AK158" s="115">
        <f>A164</f>
        <v>0</v>
      </c>
      <c r="AL158" s="115">
        <f>A160</f>
        <v>0</v>
      </c>
    </row>
    <row r="159" spans="1:38" x14ac:dyDescent="0.3">
      <c r="A159" s="161"/>
      <c r="B159" s="167"/>
      <c r="C159" s="89" t="str">
        <f>IF(A158&gt;0,IF(VLOOKUP(A158,seznam!$A$2:$C$129,2)&gt;0,VLOOKUP(A158,seznam!$A$2:$C$129,2),"------"),"------")</f>
        <v>------</v>
      </c>
      <c r="D159" s="157"/>
      <c r="E159" s="157"/>
      <c r="F159" s="158"/>
      <c r="G159" s="129"/>
      <c r="H159" s="148"/>
      <c r="I159" s="149"/>
      <c r="J159" s="129"/>
      <c r="K159" s="148"/>
      <c r="L159" s="149"/>
      <c r="M159" s="129"/>
      <c r="N159" s="148"/>
      <c r="O159" s="166"/>
      <c r="P159" s="147"/>
      <c r="Q159" s="148"/>
      <c r="R159" s="149"/>
      <c r="S159" s="150"/>
      <c r="T159" s="151"/>
      <c r="V159" s="7">
        <v>2</v>
      </c>
      <c r="W159" s="11" t="str">
        <f>C161</f>
        <v>------</v>
      </c>
      <c r="X159" s="17" t="s">
        <v>10</v>
      </c>
      <c r="Y159" s="14" t="str">
        <f>C163</f>
        <v>------</v>
      </c>
      <c r="Z159" s="42"/>
      <c r="AA159" s="39"/>
      <c r="AB159" s="39"/>
      <c r="AC159" s="39"/>
      <c r="AD159" s="46"/>
      <c r="AE159" s="25">
        <f t="shared" si="30"/>
        <v>0</v>
      </c>
      <c r="AF159" s="26" t="s">
        <v>7</v>
      </c>
      <c r="AG159" s="27">
        <f t="shared" si="31"/>
        <v>0</v>
      </c>
      <c r="AJ159" s="115">
        <f>A160</f>
        <v>0</v>
      </c>
      <c r="AK159" s="115">
        <f>A162</f>
        <v>0</v>
      </c>
      <c r="AL159" s="115">
        <f>A164</f>
        <v>0</v>
      </c>
    </row>
    <row r="160" spans="1:38" x14ac:dyDescent="0.3">
      <c r="A160" s="161"/>
      <c r="B160" s="163">
        <v>2</v>
      </c>
      <c r="C160" s="38" t="str">
        <f>IF(A160&gt;0,IF(VLOOKUP(A160,seznam!$A$2:$C$129,3)&gt;0,VLOOKUP(A160,seznam!$A$2:$C$129,3),"------"),"------")</f>
        <v>------</v>
      </c>
      <c r="D160" s="138">
        <f>I158</f>
        <v>0</v>
      </c>
      <c r="E160" s="138" t="str">
        <f>H158</f>
        <v>:</v>
      </c>
      <c r="F160" s="140">
        <f>G158</f>
        <v>0</v>
      </c>
      <c r="G160" s="130"/>
      <c r="H160" s="131"/>
      <c r="I160" s="155"/>
      <c r="J160" s="128">
        <f>AE159</f>
        <v>0</v>
      </c>
      <c r="K160" s="138" t="str">
        <f>AF159</f>
        <v>:</v>
      </c>
      <c r="L160" s="140">
        <f>AG159</f>
        <v>0</v>
      </c>
      <c r="M160" s="128">
        <f>AE162</f>
        <v>0</v>
      </c>
      <c r="N160" s="138" t="str">
        <f>AF162</f>
        <v>:</v>
      </c>
      <c r="O160" s="165">
        <f>AG162</f>
        <v>0</v>
      </c>
      <c r="P160" s="136">
        <f>D160+J160+M160</f>
        <v>0</v>
      </c>
      <c r="Q160" s="138" t="s">
        <v>7</v>
      </c>
      <c r="R160" s="140">
        <f>F160+L160+O160</f>
        <v>0</v>
      </c>
      <c r="S160" s="142">
        <f>IF(D160&gt;F160,2,IF(AND(D160&lt;F160,E160=":"),1,0))+IF(J160&gt;L160,2,IF(AND(J160&lt;L160,K160=":"),1,0))+IF(M160&gt;O160,2,IF(AND(M160&lt;O160,N160=":"),1,0))</f>
        <v>0</v>
      </c>
      <c r="T160" s="144"/>
      <c r="V160" s="7">
        <v>3</v>
      </c>
      <c r="W160" s="11" t="str">
        <f>C165</f>
        <v>------</v>
      </c>
      <c r="X160" s="18" t="s">
        <v>10</v>
      </c>
      <c r="Y160" s="14" t="str">
        <f>C163</f>
        <v>------</v>
      </c>
      <c r="Z160" s="42"/>
      <c r="AA160" s="39"/>
      <c r="AB160" s="39"/>
      <c r="AC160" s="39"/>
      <c r="AD160" s="46"/>
      <c r="AE160" s="25">
        <f t="shared" si="30"/>
        <v>0</v>
      </c>
      <c r="AF160" s="26" t="s">
        <v>7</v>
      </c>
      <c r="AG160" s="27">
        <f t="shared" si="31"/>
        <v>0</v>
      </c>
      <c r="AJ160" s="115">
        <f>A164</f>
        <v>0</v>
      </c>
      <c r="AK160" s="115">
        <f>A162</f>
        <v>0</v>
      </c>
      <c r="AL160" s="115">
        <f>A158</f>
        <v>0</v>
      </c>
    </row>
    <row r="161" spans="1:38" x14ac:dyDescent="0.3">
      <c r="A161" s="161"/>
      <c r="B161" s="167"/>
      <c r="C161" s="35" t="str">
        <f>IF(A160&gt;0,IF(VLOOKUP(A160,seznam!$A$2:$C$129,2)&gt;0,VLOOKUP(A160,seznam!$A$2:$C$129,2),"------"),"------")</f>
        <v>------</v>
      </c>
      <c r="D161" s="148"/>
      <c r="E161" s="148"/>
      <c r="F161" s="149"/>
      <c r="G161" s="156"/>
      <c r="H161" s="157"/>
      <c r="I161" s="158"/>
      <c r="J161" s="129"/>
      <c r="K161" s="148"/>
      <c r="L161" s="149"/>
      <c r="M161" s="129"/>
      <c r="N161" s="148"/>
      <c r="O161" s="166"/>
      <c r="P161" s="152"/>
      <c r="Q161" s="153"/>
      <c r="R161" s="154"/>
      <c r="S161" s="150"/>
      <c r="T161" s="151"/>
      <c r="V161" s="7">
        <v>4</v>
      </c>
      <c r="W161" s="11" t="str">
        <f>C159</f>
        <v>------</v>
      </c>
      <c r="X161" s="17" t="s">
        <v>10</v>
      </c>
      <c r="Y161" s="14" t="str">
        <f>C161</f>
        <v>------</v>
      </c>
      <c r="Z161" s="42"/>
      <c r="AA161" s="39"/>
      <c r="AB161" s="39"/>
      <c r="AC161" s="39"/>
      <c r="AD161" s="46"/>
      <c r="AE161" s="25">
        <f t="shared" si="30"/>
        <v>0</v>
      </c>
      <c r="AF161" s="26" t="s">
        <v>7</v>
      </c>
      <c r="AG161" s="27">
        <f t="shared" si="31"/>
        <v>0</v>
      </c>
      <c r="AJ161" s="115">
        <f>A158</f>
        <v>0</v>
      </c>
      <c r="AK161" s="115">
        <f>A160</f>
        <v>0</v>
      </c>
      <c r="AL161" s="115">
        <f>A162</f>
        <v>0</v>
      </c>
    </row>
    <row r="162" spans="1:38" x14ac:dyDescent="0.3">
      <c r="A162" s="161"/>
      <c r="B162" s="163">
        <v>3</v>
      </c>
      <c r="C162" s="38" t="str">
        <f>IF(A162&gt;0,IF(VLOOKUP(A162,seznam!$A$2:$C$129,3)&gt;0,VLOOKUP(A162,seznam!$A$2:$C$129,3),"------"),"------")</f>
        <v>------</v>
      </c>
      <c r="D162" s="138">
        <f>L158</f>
        <v>0</v>
      </c>
      <c r="E162" s="138" t="str">
        <f>K158</f>
        <v>:</v>
      </c>
      <c r="F162" s="140">
        <f>J158</f>
        <v>0</v>
      </c>
      <c r="G162" s="128">
        <f>L160</f>
        <v>0</v>
      </c>
      <c r="H162" s="138" t="str">
        <f>K160</f>
        <v>:</v>
      </c>
      <c r="I162" s="140">
        <f>J160</f>
        <v>0</v>
      </c>
      <c r="J162" s="130"/>
      <c r="K162" s="131"/>
      <c r="L162" s="155"/>
      <c r="M162" s="128">
        <f>AG160</f>
        <v>0</v>
      </c>
      <c r="N162" s="138" t="str">
        <f>AF160</f>
        <v>:</v>
      </c>
      <c r="O162" s="165">
        <f>AE160</f>
        <v>0</v>
      </c>
      <c r="P162" s="136">
        <f>D162+G162+M162</f>
        <v>0</v>
      </c>
      <c r="Q162" s="138" t="s">
        <v>7</v>
      </c>
      <c r="R162" s="140">
        <f>F162+I162+O162</f>
        <v>0</v>
      </c>
      <c r="S162" s="142">
        <f>IF(D162&gt;F162,2,IF(AND(D162&lt;F162,E162=":"),1,0))+IF(G162&gt;I162,2,IF(AND(G162&lt;I162,H162=":"),1,0))+IF(M162&gt;O162,2,IF(AND(M162&lt;O162,N162=":"),1,0))</f>
        <v>0</v>
      </c>
      <c r="T162" s="144"/>
      <c r="V162" s="7">
        <v>5</v>
      </c>
      <c r="W162" s="11" t="str">
        <f>C161</f>
        <v>------</v>
      </c>
      <c r="X162" s="17" t="s">
        <v>10</v>
      </c>
      <c r="Y162" s="14" t="str">
        <f>C165</f>
        <v>------</v>
      </c>
      <c r="Z162" s="42"/>
      <c r="AA162" s="39"/>
      <c r="AB162" s="39"/>
      <c r="AC162" s="39"/>
      <c r="AD162" s="46"/>
      <c r="AE162" s="25">
        <f t="shared" si="30"/>
        <v>0</v>
      </c>
      <c r="AF162" s="26" t="s">
        <v>7</v>
      </c>
      <c r="AG162" s="27">
        <f t="shared" si="31"/>
        <v>0</v>
      </c>
      <c r="AJ162" s="115">
        <f>A160</f>
        <v>0</v>
      </c>
      <c r="AK162" s="115">
        <f>A164</f>
        <v>0</v>
      </c>
      <c r="AL162" s="115">
        <f>A158</f>
        <v>0</v>
      </c>
    </row>
    <row r="163" spans="1:38" ht="13.5" thickBot="1" x14ac:dyDescent="0.35">
      <c r="A163" s="161"/>
      <c r="B163" s="167"/>
      <c r="C163" s="35" t="str">
        <f>IF(A162&gt;0,IF(VLOOKUP(A162,seznam!$A$2:$C$129,2)&gt;0,VLOOKUP(A162,seznam!$A$2:$C$129,2),"------"),"------")</f>
        <v>------</v>
      </c>
      <c r="D163" s="148"/>
      <c r="E163" s="148"/>
      <c r="F163" s="149"/>
      <c r="G163" s="129"/>
      <c r="H163" s="148"/>
      <c r="I163" s="149"/>
      <c r="J163" s="156"/>
      <c r="K163" s="157"/>
      <c r="L163" s="158"/>
      <c r="M163" s="129"/>
      <c r="N163" s="148"/>
      <c r="O163" s="166"/>
      <c r="P163" s="147"/>
      <c r="Q163" s="148"/>
      <c r="R163" s="149"/>
      <c r="S163" s="150"/>
      <c r="T163" s="151"/>
      <c r="V163" s="8">
        <v>6</v>
      </c>
      <c r="W163" s="12" t="str">
        <f>C163</f>
        <v>------</v>
      </c>
      <c r="X163" s="19" t="s">
        <v>10</v>
      </c>
      <c r="Y163" s="15" t="str">
        <f>C159</f>
        <v>------</v>
      </c>
      <c r="Z163" s="43"/>
      <c r="AA163" s="44"/>
      <c r="AB163" s="44"/>
      <c r="AC163" s="44"/>
      <c r="AD163" s="47"/>
      <c r="AE163" s="28">
        <f t="shared" si="30"/>
        <v>0</v>
      </c>
      <c r="AF163" s="29" t="s">
        <v>7</v>
      </c>
      <c r="AG163" s="30">
        <f t="shared" si="31"/>
        <v>0</v>
      </c>
      <c r="AJ163" s="115">
        <f>A162</f>
        <v>0</v>
      </c>
      <c r="AK163" s="115">
        <f>A158</f>
        <v>0</v>
      </c>
      <c r="AL163" s="115">
        <f>A160</f>
        <v>0</v>
      </c>
    </row>
    <row r="164" spans="1:38" x14ac:dyDescent="0.3">
      <c r="A164" s="161"/>
      <c r="B164" s="163">
        <v>4</v>
      </c>
      <c r="C164" s="38" t="str">
        <f>IF(A164&gt;0,IF(VLOOKUP(A164,seznam!$A$2:$C$129,3)&gt;0,VLOOKUP(A164,seznam!$A$2:$C$129,3),"------"),"------")</f>
        <v>------</v>
      </c>
      <c r="D164" s="138">
        <f>O158</f>
        <v>0</v>
      </c>
      <c r="E164" s="138" t="str">
        <f>N158</f>
        <v>:</v>
      </c>
      <c r="F164" s="140">
        <f>M158</f>
        <v>0</v>
      </c>
      <c r="G164" s="128">
        <f>O160</f>
        <v>0</v>
      </c>
      <c r="H164" s="138" t="str">
        <f>N160</f>
        <v>:</v>
      </c>
      <c r="I164" s="140">
        <f>M160</f>
        <v>0</v>
      </c>
      <c r="J164" s="128">
        <f>O162</f>
        <v>0</v>
      </c>
      <c r="K164" s="138" t="str">
        <f>N162</f>
        <v>:</v>
      </c>
      <c r="L164" s="140">
        <f>M162</f>
        <v>0</v>
      </c>
      <c r="M164" s="130"/>
      <c r="N164" s="131"/>
      <c r="O164" s="132"/>
      <c r="P164" s="136">
        <f>D164+G164+J164</f>
        <v>0</v>
      </c>
      <c r="Q164" s="138" t="s">
        <v>7</v>
      </c>
      <c r="R164" s="140">
        <f>F164+I164+L164</f>
        <v>0</v>
      </c>
      <c r="S164" s="142">
        <f>IF(D164&gt;F164,2,IF(AND(D164&lt;F164,E164=":"),1,0))+IF(G164&gt;I164,2,IF(AND(G164&lt;I164,H164=":"),1,0))+IF(J164&gt;L164,2,IF(AND(J164&lt;L164,K164=":"),1,0))</f>
        <v>0</v>
      </c>
      <c r="T164" s="144"/>
    </row>
    <row r="165" spans="1:38" ht="13.5" thickBot="1" x14ac:dyDescent="0.35">
      <c r="A165" s="162"/>
      <c r="B165" s="164"/>
      <c r="C165" s="36" t="str">
        <f>IF(A164&gt;0,IF(VLOOKUP(A164,seznam!$A$2:$C$129,2)&gt;0,VLOOKUP(A164,seznam!$A$2:$C$129,2),"------"),"------")</f>
        <v>------</v>
      </c>
      <c r="D165" s="139"/>
      <c r="E165" s="139"/>
      <c r="F165" s="141"/>
      <c r="G165" s="146"/>
      <c r="H165" s="139"/>
      <c r="I165" s="141"/>
      <c r="J165" s="146"/>
      <c r="K165" s="139"/>
      <c r="L165" s="141"/>
      <c r="M165" s="133"/>
      <c r="N165" s="134"/>
      <c r="O165" s="135"/>
      <c r="P165" s="137"/>
      <c r="Q165" s="139"/>
      <c r="R165" s="141"/>
      <c r="S165" s="143"/>
      <c r="T165" s="145"/>
    </row>
    <row r="167" spans="1:38" ht="40" customHeight="1" x14ac:dyDescent="0.3">
      <c r="B167" s="123" t="str">
        <f>B83</f>
        <v>BTM B - U11 - 1.stupeň turnaj B</v>
      </c>
      <c r="C167" s="124"/>
      <c r="D167" s="124"/>
      <c r="E167" s="124"/>
      <c r="F167" s="124"/>
      <c r="G167" s="124"/>
      <c r="H167" s="124"/>
      <c r="I167" s="124"/>
      <c r="J167" s="124"/>
      <c r="K167" s="124"/>
      <c r="L167" s="124"/>
      <c r="M167" s="124"/>
      <c r="N167" s="124"/>
      <c r="O167" s="124"/>
      <c r="P167" s="124"/>
      <c r="Q167" s="124"/>
      <c r="R167" s="124"/>
      <c r="S167" s="124"/>
      <c r="T167" s="124"/>
      <c r="U167" s="124"/>
      <c r="V167" s="124"/>
      <c r="W167" s="124"/>
      <c r="X167" s="124"/>
      <c r="Y167" s="124"/>
      <c r="Z167" s="124"/>
      <c r="AA167" s="124"/>
      <c r="AB167" s="124"/>
      <c r="AC167" s="124"/>
      <c r="AD167" s="124"/>
      <c r="AE167" s="124"/>
      <c r="AF167" s="124"/>
      <c r="AG167" s="124"/>
    </row>
    <row r="168" spans="1:38" ht="13.5" thickBot="1" x14ac:dyDescent="0.35"/>
    <row r="169" spans="1:38" ht="13.5" thickBot="1" x14ac:dyDescent="0.35">
      <c r="A169" s="90" t="s">
        <v>2</v>
      </c>
      <c r="B169" s="177" t="s">
        <v>41</v>
      </c>
      <c r="C169" s="178"/>
      <c r="D169" s="179">
        <v>1</v>
      </c>
      <c r="E169" s="180"/>
      <c r="F169" s="181"/>
      <c r="G169" s="182">
        <v>2</v>
      </c>
      <c r="H169" s="180"/>
      <c r="I169" s="181"/>
      <c r="J169" s="182">
        <v>3</v>
      </c>
      <c r="K169" s="180"/>
      <c r="L169" s="181"/>
      <c r="M169" s="182">
        <v>4</v>
      </c>
      <c r="N169" s="180"/>
      <c r="O169" s="183"/>
      <c r="P169" s="179" t="s">
        <v>4</v>
      </c>
      <c r="Q169" s="184"/>
      <c r="R169" s="185"/>
      <c r="S169" s="5" t="s">
        <v>5</v>
      </c>
      <c r="T169" s="4" t="s">
        <v>6</v>
      </c>
    </row>
    <row r="170" spans="1:38" x14ac:dyDescent="0.3">
      <c r="A170" s="172"/>
      <c r="B170" s="173">
        <v>1</v>
      </c>
      <c r="C170" s="37" t="str">
        <f>IF(A170&gt;0,IF(VLOOKUP(A170,seznam!$A$2:$C$129,3)&gt;0,VLOOKUP(A170,seznam!$A$2:$C$129,3),"------"),"------")</f>
        <v>------</v>
      </c>
      <c r="D170" s="174"/>
      <c r="E170" s="175"/>
      <c r="F170" s="176"/>
      <c r="G170" s="168">
        <f>AE173</f>
        <v>0</v>
      </c>
      <c r="H170" s="169" t="str">
        <f>AF173</f>
        <v>:</v>
      </c>
      <c r="I170" s="170">
        <f>AG173</f>
        <v>0</v>
      </c>
      <c r="J170" s="168">
        <f>AG175</f>
        <v>0</v>
      </c>
      <c r="K170" s="169" t="str">
        <f>AF175</f>
        <v>:</v>
      </c>
      <c r="L170" s="170">
        <f>AE175</f>
        <v>0</v>
      </c>
      <c r="M170" s="168">
        <f>AE170</f>
        <v>0</v>
      </c>
      <c r="N170" s="169" t="str">
        <f>AF170</f>
        <v>:</v>
      </c>
      <c r="O170" s="171">
        <f>AG170</f>
        <v>0</v>
      </c>
      <c r="P170" s="159">
        <f>G170+J170+M170</f>
        <v>0</v>
      </c>
      <c r="Q170" s="169" t="s">
        <v>7</v>
      </c>
      <c r="R170" s="170">
        <f>I170+L170+O170</f>
        <v>0</v>
      </c>
      <c r="S170" s="186">
        <f>IF(G170&gt;I170,2,IF(AND(G170&lt;I170,H170=":"),1,0))+IF(J170&gt;L170,2,IF(AND(J170&lt;L170,K170=":"),1,0))+IF(M170&gt;O170,2,IF(AND(M170&lt;O170,N170=":"),1,0))</f>
        <v>0</v>
      </c>
      <c r="T170" s="160"/>
      <c r="V170" s="6">
        <v>1</v>
      </c>
      <c r="W170" s="10" t="str">
        <f>C171</f>
        <v>------</v>
      </c>
      <c r="X170" s="16" t="s">
        <v>10</v>
      </c>
      <c r="Y170" s="13" t="str">
        <f>C177</f>
        <v>------</v>
      </c>
      <c r="Z170" s="40"/>
      <c r="AA170" s="41"/>
      <c r="AB170" s="41"/>
      <c r="AC170" s="41"/>
      <c r="AD170" s="45"/>
      <c r="AE170" s="22">
        <f t="shared" ref="AE170:AE175" si="32">IF(AND(LEN(Z170)&gt;0,MID(Z170,1,1)&lt;&gt;"-"),"1","0")+IF(AND(LEN(AA170)&gt;0,MID(AA170,1,1)&lt;&gt;"-"),"1","0")+IF(AND(LEN(AB170)&gt;0,MID(AB170,1,1)&lt;&gt;"-"),"1","0")+IF(AND(LEN(AC170)&gt;0,MID(AC170,1,1)&lt;&gt;"-"),"1","0")+IF(AND(LEN(AD170)&gt;0,MID(AD170,1,1)&lt;&gt;"-"),"1","0")</f>
        <v>0</v>
      </c>
      <c r="AF170" s="23" t="s">
        <v>7</v>
      </c>
      <c r="AG170" s="24">
        <f t="shared" ref="AG170:AG175" si="33">IF(AND(LEN(Z170)&gt;0,MID(Z170,1,1)="-"),"1","0")+IF(AND(LEN(AA170)&gt;0,MID(AA170,1,1)="-"),"1","0")+IF(AND(LEN(AB170)&gt;0,MID(AB170,1,1)="-"),"1","0")+IF(AND(LEN(AC170)&gt;0,MID(AC170,1,1)="-"),"1","0")+IF(AND(LEN(AD170)&gt;0,MID(AD170,1,1)="-"),"1","0")</f>
        <v>0</v>
      </c>
      <c r="AJ170" s="115">
        <f>A170</f>
        <v>0</v>
      </c>
      <c r="AK170" s="115">
        <f>A176</f>
        <v>0</v>
      </c>
      <c r="AL170" s="115">
        <f>A172</f>
        <v>0</v>
      </c>
    </row>
    <row r="171" spans="1:38" x14ac:dyDescent="0.3">
      <c r="A171" s="161"/>
      <c r="B171" s="167"/>
      <c r="C171" s="89" t="str">
        <f>IF(A170&gt;0,IF(VLOOKUP(A170,seznam!$A$2:$C$129,2)&gt;0,VLOOKUP(A170,seznam!$A$2:$C$129,2),"------"),"------")</f>
        <v>------</v>
      </c>
      <c r="D171" s="157"/>
      <c r="E171" s="157"/>
      <c r="F171" s="158"/>
      <c r="G171" s="129"/>
      <c r="H171" s="148"/>
      <c r="I171" s="149"/>
      <c r="J171" s="129"/>
      <c r="K171" s="148"/>
      <c r="L171" s="149"/>
      <c r="M171" s="129"/>
      <c r="N171" s="148"/>
      <c r="O171" s="166"/>
      <c r="P171" s="147"/>
      <c r="Q171" s="148"/>
      <c r="R171" s="149"/>
      <c r="S171" s="150"/>
      <c r="T171" s="151"/>
      <c r="V171" s="7">
        <v>2</v>
      </c>
      <c r="W171" s="11" t="str">
        <f>C173</f>
        <v>------</v>
      </c>
      <c r="X171" s="17" t="s">
        <v>10</v>
      </c>
      <c r="Y171" s="14" t="str">
        <f>C175</f>
        <v>------</v>
      </c>
      <c r="Z171" s="42"/>
      <c r="AA171" s="39"/>
      <c r="AB171" s="39"/>
      <c r="AC171" s="39"/>
      <c r="AD171" s="46"/>
      <c r="AE171" s="25">
        <f t="shared" si="32"/>
        <v>0</v>
      </c>
      <c r="AF171" s="26" t="s">
        <v>7</v>
      </c>
      <c r="AG171" s="27">
        <f t="shared" si="33"/>
        <v>0</v>
      </c>
      <c r="AJ171" s="115">
        <f>A172</f>
        <v>0</v>
      </c>
      <c r="AK171" s="115">
        <f>A174</f>
        <v>0</v>
      </c>
      <c r="AL171" s="115">
        <f>A176</f>
        <v>0</v>
      </c>
    </row>
    <row r="172" spans="1:38" x14ac:dyDescent="0.3">
      <c r="A172" s="161"/>
      <c r="B172" s="163">
        <v>2</v>
      </c>
      <c r="C172" s="38" t="str">
        <f>IF(A172&gt;0,IF(VLOOKUP(A172,seznam!$A$2:$C$129,3)&gt;0,VLOOKUP(A172,seznam!$A$2:$C$129,3),"------"),"------")</f>
        <v>------</v>
      </c>
      <c r="D172" s="138">
        <f>I170</f>
        <v>0</v>
      </c>
      <c r="E172" s="138" t="str">
        <f>H170</f>
        <v>:</v>
      </c>
      <c r="F172" s="140">
        <f>G170</f>
        <v>0</v>
      </c>
      <c r="G172" s="130"/>
      <c r="H172" s="131"/>
      <c r="I172" s="155"/>
      <c r="J172" s="128">
        <f>AE171</f>
        <v>0</v>
      </c>
      <c r="K172" s="138" t="str">
        <f>AF171</f>
        <v>:</v>
      </c>
      <c r="L172" s="140">
        <f>AG171</f>
        <v>0</v>
      </c>
      <c r="M172" s="128">
        <f>AE174</f>
        <v>0</v>
      </c>
      <c r="N172" s="138" t="str">
        <f>AF174</f>
        <v>:</v>
      </c>
      <c r="O172" s="165">
        <f>AG174</f>
        <v>0</v>
      </c>
      <c r="P172" s="136">
        <f>D172+J172+M172</f>
        <v>0</v>
      </c>
      <c r="Q172" s="138" t="s">
        <v>7</v>
      </c>
      <c r="R172" s="140">
        <f>F172+L172+O172</f>
        <v>0</v>
      </c>
      <c r="S172" s="142">
        <f>IF(D172&gt;F172,2,IF(AND(D172&lt;F172,E172=":"),1,0))+IF(J172&gt;L172,2,IF(AND(J172&lt;L172,K172=":"),1,0))+IF(M172&gt;O172,2,IF(AND(M172&lt;O172,N172=":"),1,0))</f>
        <v>0</v>
      </c>
      <c r="T172" s="144"/>
      <c r="V172" s="7">
        <v>3</v>
      </c>
      <c r="W172" s="11" t="str">
        <f>C177</f>
        <v>------</v>
      </c>
      <c r="X172" s="18" t="s">
        <v>10</v>
      </c>
      <c r="Y172" s="14" t="str">
        <f>C175</f>
        <v>------</v>
      </c>
      <c r="Z172" s="42"/>
      <c r="AA172" s="39"/>
      <c r="AB172" s="39"/>
      <c r="AC172" s="39"/>
      <c r="AD172" s="46"/>
      <c r="AE172" s="25">
        <f t="shared" si="32"/>
        <v>0</v>
      </c>
      <c r="AF172" s="26" t="s">
        <v>7</v>
      </c>
      <c r="AG172" s="27">
        <f t="shared" si="33"/>
        <v>0</v>
      </c>
      <c r="AJ172" s="115">
        <f>A176</f>
        <v>0</v>
      </c>
      <c r="AK172" s="115">
        <f>A174</f>
        <v>0</v>
      </c>
      <c r="AL172" s="115">
        <f>A170</f>
        <v>0</v>
      </c>
    </row>
    <row r="173" spans="1:38" x14ac:dyDescent="0.3">
      <c r="A173" s="161"/>
      <c r="B173" s="167"/>
      <c r="C173" s="35" t="str">
        <f>IF(A172&gt;0,IF(VLOOKUP(A172,seznam!$A$2:$C$129,2)&gt;0,VLOOKUP(A172,seznam!$A$2:$C$129,2),"------"),"------")</f>
        <v>------</v>
      </c>
      <c r="D173" s="148"/>
      <c r="E173" s="148"/>
      <c r="F173" s="149"/>
      <c r="G173" s="156"/>
      <c r="H173" s="157"/>
      <c r="I173" s="158"/>
      <c r="J173" s="129"/>
      <c r="K173" s="148"/>
      <c r="L173" s="149"/>
      <c r="M173" s="129"/>
      <c r="N173" s="148"/>
      <c r="O173" s="166"/>
      <c r="P173" s="152"/>
      <c r="Q173" s="153"/>
      <c r="R173" s="154"/>
      <c r="S173" s="150"/>
      <c r="T173" s="151"/>
      <c r="V173" s="7">
        <v>4</v>
      </c>
      <c r="W173" s="11" t="str">
        <f>C171</f>
        <v>------</v>
      </c>
      <c r="X173" s="17" t="s">
        <v>10</v>
      </c>
      <c r="Y173" s="14" t="str">
        <f>C173</f>
        <v>------</v>
      </c>
      <c r="Z173" s="42"/>
      <c r="AA173" s="39"/>
      <c r="AB173" s="39"/>
      <c r="AC173" s="39"/>
      <c r="AD173" s="46"/>
      <c r="AE173" s="25">
        <f t="shared" si="32"/>
        <v>0</v>
      </c>
      <c r="AF173" s="26" t="s">
        <v>7</v>
      </c>
      <c r="AG173" s="27">
        <f t="shared" si="33"/>
        <v>0</v>
      </c>
      <c r="AJ173" s="115">
        <f>A170</f>
        <v>0</v>
      </c>
      <c r="AK173" s="115">
        <f>A172</f>
        <v>0</v>
      </c>
      <c r="AL173" s="115">
        <f>A174</f>
        <v>0</v>
      </c>
    </row>
    <row r="174" spans="1:38" x14ac:dyDescent="0.3">
      <c r="A174" s="161"/>
      <c r="B174" s="163">
        <v>3</v>
      </c>
      <c r="C174" s="38" t="str">
        <f>IF(A174&gt;0,IF(VLOOKUP(A174,seznam!$A$2:$C$129,3)&gt;0,VLOOKUP(A174,seznam!$A$2:$C$129,3),"------"),"------")</f>
        <v>------</v>
      </c>
      <c r="D174" s="138">
        <f>L170</f>
        <v>0</v>
      </c>
      <c r="E174" s="138" t="str">
        <f>K170</f>
        <v>:</v>
      </c>
      <c r="F174" s="140">
        <f>J170</f>
        <v>0</v>
      </c>
      <c r="G174" s="128">
        <f>L172</f>
        <v>0</v>
      </c>
      <c r="H174" s="138" t="str">
        <f>K172</f>
        <v>:</v>
      </c>
      <c r="I174" s="140">
        <f>J172</f>
        <v>0</v>
      </c>
      <c r="J174" s="130"/>
      <c r="K174" s="131"/>
      <c r="L174" s="155"/>
      <c r="M174" s="128">
        <f>AG172</f>
        <v>0</v>
      </c>
      <c r="N174" s="138" t="str">
        <f>AF172</f>
        <v>:</v>
      </c>
      <c r="O174" s="165">
        <f>AE172</f>
        <v>0</v>
      </c>
      <c r="P174" s="136">
        <f>D174+G174+M174</f>
        <v>0</v>
      </c>
      <c r="Q174" s="138" t="s">
        <v>7</v>
      </c>
      <c r="R174" s="140">
        <f>F174+I174+O174</f>
        <v>0</v>
      </c>
      <c r="S174" s="142">
        <f>IF(D174&gt;F174,2,IF(AND(D174&lt;F174,E174=":"),1,0))+IF(G174&gt;I174,2,IF(AND(G174&lt;I174,H174=":"),1,0))+IF(M174&gt;O174,2,IF(AND(M174&lt;O174,N174=":"),1,0))</f>
        <v>0</v>
      </c>
      <c r="T174" s="144"/>
      <c r="V174" s="7">
        <v>5</v>
      </c>
      <c r="W174" s="11" t="str">
        <f>C173</f>
        <v>------</v>
      </c>
      <c r="X174" s="17" t="s">
        <v>10</v>
      </c>
      <c r="Y174" s="14" t="str">
        <f>C177</f>
        <v>------</v>
      </c>
      <c r="Z174" s="42"/>
      <c r="AA174" s="39"/>
      <c r="AB174" s="39"/>
      <c r="AC174" s="39"/>
      <c r="AD174" s="46"/>
      <c r="AE174" s="25">
        <f t="shared" si="32"/>
        <v>0</v>
      </c>
      <c r="AF174" s="26" t="s">
        <v>7</v>
      </c>
      <c r="AG174" s="27">
        <f t="shared" si="33"/>
        <v>0</v>
      </c>
      <c r="AJ174" s="115">
        <f>A172</f>
        <v>0</v>
      </c>
      <c r="AK174" s="115">
        <f>A176</f>
        <v>0</v>
      </c>
      <c r="AL174" s="115">
        <f>A170</f>
        <v>0</v>
      </c>
    </row>
    <row r="175" spans="1:38" ht="13.5" thickBot="1" x14ac:dyDescent="0.35">
      <c r="A175" s="161"/>
      <c r="B175" s="167"/>
      <c r="C175" s="35" t="str">
        <f>IF(A174&gt;0,IF(VLOOKUP(A174,seznam!$A$2:$C$129,2)&gt;0,VLOOKUP(A174,seznam!$A$2:$C$129,2),"------"),"------")</f>
        <v>------</v>
      </c>
      <c r="D175" s="148"/>
      <c r="E175" s="148"/>
      <c r="F175" s="149"/>
      <c r="G175" s="129"/>
      <c r="H175" s="148"/>
      <c r="I175" s="149"/>
      <c r="J175" s="156"/>
      <c r="K175" s="157"/>
      <c r="L175" s="158"/>
      <c r="M175" s="129"/>
      <c r="N175" s="148"/>
      <c r="O175" s="166"/>
      <c r="P175" s="147"/>
      <c r="Q175" s="148"/>
      <c r="R175" s="149"/>
      <c r="S175" s="150"/>
      <c r="T175" s="151"/>
      <c r="V175" s="8">
        <v>6</v>
      </c>
      <c r="W175" s="12" t="str">
        <f>C175</f>
        <v>------</v>
      </c>
      <c r="X175" s="19" t="s">
        <v>10</v>
      </c>
      <c r="Y175" s="15" t="str">
        <f>C171</f>
        <v>------</v>
      </c>
      <c r="Z175" s="43"/>
      <c r="AA175" s="44"/>
      <c r="AB175" s="44"/>
      <c r="AC175" s="44"/>
      <c r="AD175" s="47"/>
      <c r="AE175" s="28">
        <f t="shared" si="32"/>
        <v>0</v>
      </c>
      <c r="AF175" s="29" t="s">
        <v>7</v>
      </c>
      <c r="AG175" s="30">
        <f t="shared" si="33"/>
        <v>0</v>
      </c>
      <c r="AJ175" s="115">
        <f>A174</f>
        <v>0</v>
      </c>
      <c r="AK175" s="115">
        <f>A170</f>
        <v>0</v>
      </c>
      <c r="AL175" s="115">
        <f>A172</f>
        <v>0</v>
      </c>
    </row>
    <row r="176" spans="1:38" x14ac:dyDescent="0.3">
      <c r="A176" s="161"/>
      <c r="B176" s="163">
        <v>4</v>
      </c>
      <c r="C176" s="38" t="str">
        <f>IF(A176&gt;0,IF(VLOOKUP(A176,seznam!$A$2:$C$129,3)&gt;0,VLOOKUP(A176,seznam!$A$2:$C$129,3),"------"),"------")</f>
        <v>------</v>
      </c>
      <c r="D176" s="138">
        <f>O170</f>
        <v>0</v>
      </c>
      <c r="E176" s="138" t="str">
        <f>N170</f>
        <v>:</v>
      </c>
      <c r="F176" s="140">
        <f>M170</f>
        <v>0</v>
      </c>
      <c r="G176" s="128">
        <f>O172</f>
        <v>0</v>
      </c>
      <c r="H176" s="138" t="str">
        <f>N172</f>
        <v>:</v>
      </c>
      <c r="I176" s="140">
        <f>M172</f>
        <v>0</v>
      </c>
      <c r="J176" s="128">
        <f>O174</f>
        <v>0</v>
      </c>
      <c r="K176" s="138" t="str">
        <f>N174</f>
        <v>:</v>
      </c>
      <c r="L176" s="140">
        <f>M174</f>
        <v>0</v>
      </c>
      <c r="M176" s="130"/>
      <c r="N176" s="131"/>
      <c r="O176" s="132"/>
      <c r="P176" s="136">
        <f>D176+G176+J176</f>
        <v>0</v>
      </c>
      <c r="Q176" s="138" t="s">
        <v>7</v>
      </c>
      <c r="R176" s="140">
        <f>F176+I176+L176</f>
        <v>0</v>
      </c>
      <c r="S176" s="142">
        <f>IF(D176&gt;F176,2,IF(AND(D176&lt;F176,E176=":"),1,0))+IF(G176&gt;I176,2,IF(AND(G176&lt;I176,H176=":"),1,0))+IF(J176&gt;L176,2,IF(AND(J176&lt;L176,K176=":"),1,0))</f>
        <v>0</v>
      </c>
      <c r="T176" s="144"/>
    </row>
    <row r="177" spans="1:38" ht="13.5" thickBot="1" x14ac:dyDescent="0.35">
      <c r="A177" s="162"/>
      <c r="B177" s="164"/>
      <c r="C177" s="36" t="str">
        <f>IF(A176&gt;0,IF(VLOOKUP(A176,seznam!$A$2:$C$129,2)&gt;0,VLOOKUP(A176,seznam!$A$2:$C$129,2),"------"),"------")</f>
        <v>------</v>
      </c>
      <c r="D177" s="139"/>
      <c r="E177" s="139"/>
      <c r="F177" s="141"/>
      <c r="G177" s="146"/>
      <c r="H177" s="139"/>
      <c r="I177" s="141"/>
      <c r="J177" s="146"/>
      <c r="K177" s="139"/>
      <c r="L177" s="141"/>
      <c r="M177" s="133"/>
      <c r="N177" s="134"/>
      <c r="O177" s="135"/>
      <c r="P177" s="137"/>
      <c r="Q177" s="139"/>
      <c r="R177" s="141"/>
      <c r="S177" s="143"/>
      <c r="T177" s="145"/>
    </row>
    <row r="178" spans="1:38" ht="13.5" thickBot="1" x14ac:dyDescent="0.35"/>
    <row r="179" spans="1:38" ht="13.5" thickBot="1" x14ac:dyDescent="0.35">
      <c r="A179" s="90" t="s">
        <v>2</v>
      </c>
      <c r="B179" s="177" t="s">
        <v>42</v>
      </c>
      <c r="C179" s="178"/>
      <c r="D179" s="179">
        <v>1</v>
      </c>
      <c r="E179" s="180"/>
      <c r="F179" s="181"/>
      <c r="G179" s="182">
        <v>2</v>
      </c>
      <c r="H179" s="180"/>
      <c r="I179" s="181"/>
      <c r="J179" s="182">
        <v>3</v>
      </c>
      <c r="K179" s="180"/>
      <c r="L179" s="181"/>
      <c r="M179" s="182">
        <v>4</v>
      </c>
      <c r="N179" s="180"/>
      <c r="O179" s="183"/>
      <c r="P179" s="179" t="s">
        <v>4</v>
      </c>
      <c r="Q179" s="184"/>
      <c r="R179" s="185"/>
      <c r="S179" s="5" t="s">
        <v>5</v>
      </c>
      <c r="T179" s="4" t="s">
        <v>6</v>
      </c>
    </row>
    <row r="180" spans="1:38" x14ac:dyDescent="0.3">
      <c r="A180" s="172"/>
      <c r="B180" s="173">
        <v>1</v>
      </c>
      <c r="C180" s="37" t="str">
        <f>IF(A180&gt;0,IF(VLOOKUP(A180,seznam!$A$2:$C$129,3)&gt;0,VLOOKUP(A180,seznam!$A$2:$C$129,3),"------"),"------")</f>
        <v>------</v>
      </c>
      <c r="D180" s="174"/>
      <c r="E180" s="175"/>
      <c r="F180" s="176"/>
      <c r="G180" s="168">
        <f>AE183</f>
        <v>0</v>
      </c>
      <c r="H180" s="169" t="str">
        <f>AF183</f>
        <v>:</v>
      </c>
      <c r="I180" s="170">
        <f>AG183</f>
        <v>0</v>
      </c>
      <c r="J180" s="168">
        <f>AG185</f>
        <v>0</v>
      </c>
      <c r="K180" s="169" t="str">
        <f>AF185</f>
        <v>:</v>
      </c>
      <c r="L180" s="170">
        <f>AE185</f>
        <v>0</v>
      </c>
      <c r="M180" s="168">
        <f>AE180</f>
        <v>0</v>
      </c>
      <c r="N180" s="169" t="str">
        <f>AF180</f>
        <v>:</v>
      </c>
      <c r="O180" s="171">
        <f>AG180</f>
        <v>0</v>
      </c>
      <c r="P180" s="159">
        <f>G180+J180+M180</f>
        <v>0</v>
      </c>
      <c r="Q180" s="169" t="s">
        <v>7</v>
      </c>
      <c r="R180" s="170">
        <f>I180+L180+O180</f>
        <v>0</v>
      </c>
      <c r="S180" s="186">
        <f>IF(G180&gt;I180,2,IF(AND(G180&lt;I180,H180=":"),1,0))+IF(J180&gt;L180,2,IF(AND(J180&lt;L180,K180=":"),1,0))+IF(M180&gt;O180,2,IF(AND(M180&lt;O180,N180=":"),1,0))</f>
        <v>0</v>
      </c>
      <c r="T180" s="160"/>
      <c r="V180" s="6">
        <v>1</v>
      </c>
      <c r="W180" s="10" t="str">
        <f>C181</f>
        <v>------</v>
      </c>
      <c r="X180" s="16" t="s">
        <v>10</v>
      </c>
      <c r="Y180" s="13" t="str">
        <f>C187</f>
        <v>------</v>
      </c>
      <c r="Z180" s="40"/>
      <c r="AA180" s="41"/>
      <c r="AB180" s="41"/>
      <c r="AC180" s="41"/>
      <c r="AD180" s="45"/>
      <c r="AE180" s="22">
        <f t="shared" ref="AE180:AE185" si="34">IF(AND(LEN(Z180)&gt;0,MID(Z180,1,1)&lt;&gt;"-"),"1","0")+IF(AND(LEN(AA180)&gt;0,MID(AA180,1,1)&lt;&gt;"-"),"1","0")+IF(AND(LEN(AB180)&gt;0,MID(AB180,1,1)&lt;&gt;"-"),"1","0")+IF(AND(LEN(AC180)&gt;0,MID(AC180,1,1)&lt;&gt;"-"),"1","0")+IF(AND(LEN(AD180)&gt;0,MID(AD180,1,1)&lt;&gt;"-"),"1","0")</f>
        <v>0</v>
      </c>
      <c r="AF180" s="23" t="s">
        <v>7</v>
      </c>
      <c r="AG180" s="24">
        <f t="shared" ref="AG180:AG185" si="35">IF(AND(LEN(Z180)&gt;0,MID(Z180,1,1)="-"),"1","0")+IF(AND(LEN(AA180)&gt;0,MID(AA180,1,1)="-"),"1","0")+IF(AND(LEN(AB180)&gt;0,MID(AB180,1,1)="-"),"1","0")+IF(AND(LEN(AC180)&gt;0,MID(AC180,1,1)="-"),"1","0")+IF(AND(LEN(AD180)&gt;0,MID(AD180,1,1)="-"),"1","0")</f>
        <v>0</v>
      </c>
      <c r="AJ180" s="115">
        <f>A180</f>
        <v>0</v>
      </c>
      <c r="AK180" s="115">
        <f>A186</f>
        <v>0</v>
      </c>
      <c r="AL180" s="115">
        <f>A182</f>
        <v>0</v>
      </c>
    </row>
    <row r="181" spans="1:38" x14ac:dyDescent="0.3">
      <c r="A181" s="161"/>
      <c r="B181" s="167"/>
      <c r="C181" s="89" t="str">
        <f>IF(A180&gt;0,IF(VLOOKUP(A180,seznam!$A$2:$C$129,2)&gt;0,VLOOKUP(A180,seznam!$A$2:$C$129,2),"------"),"------")</f>
        <v>------</v>
      </c>
      <c r="D181" s="157"/>
      <c r="E181" s="157"/>
      <c r="F181" s="158"/>
      <c r="G181" s="129"/>
      <c r="H181" s="148"/>
      <c r="I181" s="149"/>
      <c r="J181" s="129"/>
      <c r="K181" s="148"/>
      <c r="L181" s="149"/>
      <c r="M181" s="129"/>
      <c r="N181" s="148"/>
      <c r="O181" s="166"/>
      <c r="P181" s="147"/>
      <c r="Q181" s="148"/>
      <c r="R181" s="149"/>
      <c r="S181" s="150"/>
      <c r="T181" s="151"/>
      <c r="V181" s="7">
        <v>2</v>
      </c>
      <c r="W181" s="11" t="str">
        <f>C183</f>
        <v>------</v>
      </c>
      <c r="X181" s="17" t="s">
        <v>10</v>
      </c>
      <c r="Y181" s="14" t="str">
        <f>C185</f>
        <v>------</v>
      </c>
      <c r="Z181" s="42"/>
      <c r="AA181" s="39"/>
      <c r="AB181" s="39"/>
      <c r="AC181" s="39"/>
      <c r="AD181" s="46"/>
      <c r="AE181" s="25">
        <f t="shared" si="34"/>
        <v>0</v>
      </c>
      <c r="AF181" s="26" t="s">
        <v>7</v>
      </c>
      <c r="AG181" s="27">
        <f t="shared" si="35"/>
        <v>0</v>
      </c>
      <c r="AJ181" s="115">
        <f>A182</f>
        <v>0</v>
      </c>
      <c r="AK181" s="115">
        <f>A184</f>
        <v>0</v>
      </c>
      <c r="AL181" s="115">
        <f>A186</f>
        <v>0</v>
      </c>
    </row>
    <row r="182" spans="1:38" x14ac:dyDescent="0.3">
      <c r="A182" s="161"/>
      <c r="B182" s="163">
        <v>2</v>
      </c>
      <c r="C182" s="38" t="str">
        <f>IF(A182&gt;0,IF(VLOOKUP(A182,seznam!$A$2:$C$129,3)&gt;0,VLOOKUP(A182,seznam!$A$2:$C$129,3),"------"),"------")</f>
        <v>------</v>
      </c>
      <c r="D182" s="138">
        <f>I180</f>
        <v>0</v>
      </c>
      <c r="E182" s="138" t="str">
        <f>H180</f>
        <v>:</v>
      </c>
      <c r="F182" s="140">
        <f>G180</f>
        <v>0</v>
      </c>
      <c r="G182" s="130"/>
      <c r="H182" s="131"/>
      <c r="I182" s="155"/>
      <c r="J182" s="128">
        <f>AE181</f>
        <v>0</v>
      </c>
      <c r="K182" s="138" t="str">
        <f>AF181</f>
        <v>:</v>
      </c>
      <c r="L182" s="140">
        <f>AG181</f>
        <v>0</v>
      </c>
      <c r="M182" s="128">
        <f>AE184</f>
        <v>0</v>
      </c>
      <c r="N182" s="138" t="str">
        <f>AF184</f>
        <v>:</v>
      </c>
      <c r="O182" s="165">
        <f>AG184</f>
        <v>0</v>
      </c>
      <c r="P182" s="136">
        <f>D182+J182+M182</f>
        <v>0</v>
      </c>
      <c r="Q182" s="138" t="s">
        <v>7</v>
      </c>
      <c r="R182" s="140">
        <f>F182+L182+O182</f>
        <v>0</v>
      </c>
      <c r="S182" s="142">
        <f>IF(D182&gt;F182,2,IF(AND(D182&lt;F182,E182=":"),1,0))+IF(J182&gt;L182,2,IF(AND(J182&lt;L182,K182=":"),1,0))+IF(M182&gt;O182,2,IF(AND(M182&lt;O182,N182=":"),1,0))</f>
        <v>0</v>
      </c>
      <c r="T182" s="144"/>
      <c r="V182" s="7">
        <v>3</v>
      </c>
      <c r="W182" s="11" t="str">
        <f>C187</f>
        <v>------</v>
      </c>
      <c r="X182" s="18" t="s">
        <v>10</v>
      </c>
      <c r="Y182" s="14" t="str">
        <f>C185</f>
        <v>------</v>
      </c>
      <c r="Z182" s="42"/>
      <c r="AA182" s="39"/>
      <c r="AB182" s="39"/>
      <c r="AC182" s="39"/>
      <c r="AD182" s="46"/>
      <c r="AE182" s="25">
        <f t="shared" si="34"/>
        <v>0</v>
      </c>
      <c r="AF182" s="26" t="s">
        <v>7</v>
      </c>
      <c r="AG182" s="27">
        <f t="shared" si="35"/>
        <v>0</v>
      </c>
      <c r="AJ182" s="115">
        <f>A186</f>
        <v>0</v>
      </c>
      <c r="AK182" s="115">
        <f>A184</f>
        <v>0</v>
      </c>
      <c r="AL182" s="115">
        <f>A180</f>
        <v>0</v>
      </c>
    </row>
    <row r="183" spans="1:38" x14ac:dyDescent="0.3">
      <c r="A183" s="161"/>
      <c r="B183" s="167"/>
      <c r="C183" s="35" t="str">
        <f>IF(A182&gt;0,IF(VLOOKUP(A182,seznam!$A$2:$C$129,2)&gt;0,VLOOKUP(A182,seznam!$A$2:$C$129,2),"------"),"------")</f>
        <v>------</v>
      </c>
      <c r="D183" s="148"/>
      <c r="E183" s="148"/>
      <c r="F183" s="149"/>
      <c r="G183" s="156"/>
      <c r="H183" s="157"/>
      <c r="I183" s="158"/>
      <c r="J183" s="129"/>
      <c r="K183" s="148"/>
      <c r="L183" s="149"/>
      <c r="M183" s="129"/>
      <c r="N183" s="148"/>
      <c r="O183" s="166"/>
      <c r="P183" s="152"/>
      <c r="Q183" s="153"/>
      <c r="R183" s="154"/>
      <c r="S183" s="150"/>
      <c r="T183" s="151"/>
      <c r="V183" s="7">
        <v>4</v>
      </c>
      <c r="W183" s="11" t="str">
        <f>C181</f>
        <v>------</v>
      </c>
      <c r="X183" s="17" t="s">
        <v>10</v>
      </c>
      <c r="Y183" s="14" t="str">
        <f>C183</f>
        <v>------</v>
      </c>
      <c r="Z183" s="42"/>
      <c r="AA183" s="39"/>
      <c r="AB183" s="39"/>
      <c r="AC183" s="39"/>
      <c r="AD183" s="46"/>
      <c r="AE183" s="25">
        <f t="shared" si="34"/>
        <v>0</v>
      </c>
      <c r="AF183" s="26" t="s">
        <v>7</v>
      </c>
      <c r="AG183" s="27">
        <f t="shared" si="35"/>
        <v>0</v>
      </c>
      <c r="AJ183" s="115">
        <f>A180</f>
        <v>0</v>
      </c>
      <c r="AK183" s="115">
        <f>A182</f>
        <v>0</v>
      </c>
      <c r="AL183" s="115">
        <f>A184</f>
        <v>0</v>
      </c>
    </row>
    <row r="184" spans="1:38" x14ac:dyDescent="0.3">
      <c r="A184" s="161"/>
      <c r="B184" s="163">
        <v>3</v>
      </c>
      <c r="C184" s="38" t="str">
        <f>IF(A184&gt;0,IF(VLOOKUP(A184,seznam!$A$2:$C$129,3)&gt;0,VLOOKUP(A184,seznam!$A$2:$C$129,3),"------"),"------")</f>
        <v>------</v>
      </c>
      <c r="D184" s="138">
        <f>L180</f>
        <v>0</v>
      </c>
      <c r="E184" s="138" t="str">
        <f>K180</f>
        <v>:</v>
      </c>
      <c r="F184" s="140">
        <f>J180</f>
        <v>0</v>
      </c>
      <c r="G184" s="128">
        <f>L182</f>
        <v>0</v>
      </c>
      <c r="H184" s="138" t="str">
        <f>K182</f>
        <v>:</v>
      </c>
      <c r="I184" s="140">
        <f>J182</f>
        <v>0</v>
      </c>
      <c r="J184" s="130"/>
      <c r="K184" s="131"/>
      <c r="L184" s="155"/>
      <c r="M184" s="128">
        <f>AG182</f>
        <v>0</v>
      </c>
      <c r="N184" s="138" t="str">
        <f>AF182</f>
        <v>:</v>
      </c>
      <c r="O184" s="165">
        <f>AE182</f>
        <v>0</v>
      </c>
      <c r="P184" s="136">
        <f>D184+G184+M184</f>
        <v>0</v>
      </c>
      <c r="Q184" s="138" t="s">
        <v>7</v>
      </c>
      <c r="R184" s="140">
        <f>F184+I184+O184</f>
        <v>0</v>
      </c>
      <c r="S184" s="142">
        <f>IF(D184&gt;F184,2,IF(AND(D184&lt;F184,E184=":"),1,0))+IF(G184&gt;I184,2,IF(AND(G184&lt;I184,H184=":"),1,0))+IF(M184&gt;O184,2,IF(AND(M184&lt;O184,N184=":"),1,0))</f>
        <v>0</v>
      </c>
      <c r="T184" s="144"/>
      <c r="V184" s="7">
        <v>5</v>
      </c>
      <c r="W184" s="11" t="str">
        <f>C183</f>
        <v>------</v>
      </c>
      <c r="X184" s="17" t="s">
        <v>10</v>
      </c>
      <c r="Y184" s="14" t="str">
        <f>C187</f>
        <v>------</v>
      </c>
      <c r="Z184" s="42"/>
      <c r="AA184" s="39"/>
      <c r="AB184" s="39"/>
      <c r="AC184" s="39"/>
      <c r="AD184" s="46"/>
      <c r="AE184" s="25">
        <f t="shared" si="34"/>
        <v>0</v>
      </c>
      <c r="AF184" s="26" t="s">
        <v>7</v>
      </c>
      <c r="AG184" s="27">
        <f t="shared" si="35"/>
        <v>0</v>
      </c>
      <c r="AJ184" s="115">
        <f>A182</f>
        <v>0</v>
      </c>
      <c r="AK184" s="115">
        <f>A186</f>
        <v>0</v>
      </c>
      <c r="AL184" s="115">
        <f>A180</f>
        <v>0</v>
      </c>
    </row>
    <row r="185" spans="1:38" ht="13.5" thickBot="1" x14ac:dyDescent="0.35">
      <c r="A185" s="161"/>
      <c r="B185" s="167"/>
      <c r="C185" s="35" t="str">
        <f>IF(A184&gt;0,IF(VLOOKUP(A184,seznam!$A$2:$C$129,2)&gt;0,VLOOKUP(A184,seznam!$A$2:$C$129,2),"------"),"------")</f>
        <v>------</v>
      </c>
      <c r="D185" s="148"/>
      <c r="E185" s="148"/>
      <c r="F185" s="149"/>
      <c r="G185" s="129"/>
      <c r="H185" s="148"/>
      <c r="I185" s="149"/>
      <c r="J185" s="156"/>
      <c r="K185" s="157"/>
      <c r="L185" s="158"/>
      <c r="M185" s="129"/>
      <c r="N185" s="148"/>
      <c r="O185" s="166"/>
      <c r="P185" s="147"/>
      <c r="Q185" s="148"/>
      <c r="R185" s="149"/>
      <c r="S185" s="150"/>
      <c r="T185" s="151"/>
      <c r="V185" s="8">
        <v>6</v>
      </c>
      <c r="W185" s="12" t="str">
        <f>C185</f>
        <v>------</v>
      </c>
      <c r="X185" s="19" t="s">
        <v>10</v>
      </c>
      <c r="Y185" s="15" t="str">
        <f>C181</f>
        <v>------</v>
      </c>
      <c r="Z185" s="43"/>
      <c r="AA185" s="44"/>
      <c r="AB185" s="44"/>
      <c r="AC185" s="44"/>
      <c r="AD185" s="47"/>
      <c r="AE185" s="28">
        <f t="shared" si="34"/>
        <v>0</v>
      </c>
      <c r="AF185" s="29" t="s">
        <v>7</v>
      </c>
      <c r="AG185" s="30">
        <f t="shared" si="35"/>
        <v>0</v>
      </c>
      <c r="AJ185" s="115">
        <f>A184</f>
        <v>0</v>
      </c>
      <c r="AK185" s="115">
        <f>A180</f>
        <v>0</v>
      </c>
      <c r="AL185" s="115">
        <f>A182</f>
        <v>0</v>
      </c>
    </row>
    <row r="186" spans="1:38" x14ac:dyDescent="0.3">
      <c r="A186" s="161"/>
      <c r="B186" s="163">
        <v>4</v>
      </c>
      <c r="C186" s="38" t="str">
        <f>IF(A186&gt;0,IF(VLOOKUP(A186,seznam!$A$2:$C$129,3)&gt;0,VLOOKUP(A186,seznam!$A$2:$C$129,3),"------"),"------")</f>
        <v>------</v>
      </c>
      <c r="D186" s="138">
        <f>O180</f>
        <v>0</v>
      </c>
      <c r="E186" s="138" t="str">
        <f>N180</f>
        <v>:</v>
      </c>
      <c r="F186" s="140">
        <f>M180</f>
        <v>0</v>
      </c>
      <c r="G186" s="128">
        <f>O182</f>
        <v>0</v>
      </c>
      <c r="H186" s="138" t="str">
        <f>N182</f>
        <v>:</v>
      </c>
      <c r="I186" s="140">
        <f>M182</f>
        <v>0</v>
      </c>
      <c r="J186" s="128">
        <f>O184</f>
        <v>0</v>
      </c>
      <c r="K186" s="138" t="str">
        <f>N184</f>
        <v>:</v>
      </c>
      <c r="L186" s="140">
        <f>M184</f>
        <v>0</v>
      </c>
      <c r="M186" s="130"/>
      <c r="N186" s="131"/>
      <c r="O186" s="132"/>
      <c r="P186" s="136">
        <f>D186+G186+J186</f>
        <v>0</v>
      </c>
      <c r="Q186" s="138" t="s">
        <v>7</v>
      </c>
      <c r="R186" s="140">
        <f>F186+I186+L186</f>
        <v>0</v>
      </c>
      <c r="S186" s="142">
        <f>IF(D186&gt;F186,2,IF(AND(D186&lt;F186,E186=":"),1,0))+IF(G186&gt;I186,2,IF(AND(G186&lt;I186,H186=":"),1,0))+IF(J186&gt;L186,2,IF(AND(J186&lt;L186,K186=":"),1,0))</f>
        <v>0</v>
      </c>
      <c r="T186" s="144"/>
    </row>
    <row r="187" spans="1:38" ht="13.5" thickBot="1" x14ac:dyDescent="0.35">
      <c r="A187" s="162"/>
      <c r="B187" s="164"/>
      <c r="C187" s="36" t="str">
        <f>IF(A186&gt;0,IF(VLOOKUP(A186,seznam!$A$2:$C$129,2)&gt;0,VLOOKUP(A186,seznam!$A$2:$C$129,2),"------"),"------")</f>
        <v>------</v>
      </c>
      <c r="D187" s="139"/>
      <c r="E187" s="139"/>
      <c r="F187" s="141"/>
      <c r="G187" s="146"/>
      <c r="H187" s="139"/>
      <c r="I187" s="141"/>
      <c r="J187" s="146"/>
      <c r="K187" s="139"/>
      <c r="L187" s="141"/>
      <c r="M187" s="133"/>
      <c r="N187" s="134"/>
      <c r="O187" s="135"/>
      <c r="P187" s="137"/>
      <c r="Q187" s="139"/>
      <c r="R187" s="141"/>
      <c r="S187" s="143"/>
      <c r="T187" s="145"/>
    </row>
    <row r="188" spans="1:38" ht="13.5" thickBot="1" x14ac:dyDescent="0.35"/>
    <row r="189" spans="1:38" ht="13.5" thickBot="1" x14ac:dyDescent="0.35">
      <c r="A189" s="90" t="s">
        <v>2</v>
      </c>
      <c r="B189" s="177" t="s">
        <v>43</v>
      </c>
      <c r="C189" s="178"/>
      <c r="D189" s="179">
        <v>1</v>
      </c>
      <c r="E189" s="180"/>
      <c r="F189" s="181"/>
      <c r="G189" s="182">
        <v>2</v>
      </c>
      <c r="H189" s="180"/>
      <c r="I189" s="181"/>
      <c r="J189" s="182">
        <v>3</v>
      </c>
      <c r="K189" s="180"/>
      <c r="L189" s="181"/>
      <c r="M189" s="182">
        <v>4</v>
      </c>
      <c r="N189" s="180"/>
      <c r="O189" s="183"/>
      <c r="P189" s="179" t="s">
        <v>4</v>
      </c>
      <c r="Q189" s="184"/>
      <c r="R189" s="185"/>
      <c r="S189" s="5" t="s">
        <v>5</v>
      </c>
      <c r="T189" s="4" t="s">
        <v>6</v>
      </c>
    </row>
    <row r="190" spans="1:38" x14ac:dyDescent="0.3">
      <c r="A190" s="172"/>
      <c r="B190" s="173">
        <v>1</v>
      </c>
      <c r="C190" s="37" t="str">
        <f>IF(A190&gt;0,IF(VLOOKUP(A190,seznam!$A$2:$C$129,3)&gt;0,VLOOKUP(A190,seznam!$A$2:$C$129,3),"------"),"------")</f>
        <v>------</v>
      </c>
      <c r="D190" s="174"/>
      <c r="E190" s="175"/>
      <c r="F190" s="176"/>
      <c r="G190" s="168">
        <f>AE193</f>
        <v>0</v>
      </c>
      <c r="H190" s="169" t="str">
        <f>AF193</f>
        <v>:</v>
      </c>
      <c r="I190" s="170">
        <f>AG193</f>
        <v>0</v>
      </c>
      <c r="J190" s="168">
        <f>AG195</f>
        <v>0</v>
      </c>
      <c r="K190" s="169" t="str">
        <f>AF195</f>
        <v>:</v>
      </c>
      <c r="L190" s="170">
        <f>AE195</f>
        <v>0</v>
      </c>
      <c r="M190" s="168">
        <f>AE190</f>
        <v>0</v>
      </c>
      <c r="N190" s="169" t="str">
        <f>AF190</f>
        <v>:</v>
      </c>
      <c r="O190" s="171">
        <f>AG190</f>
        <v>0</v>
      </c>
      <c r="P190" s="159">
        <f>G190+J190+M190</f>
        <v>0</v>
      </c>
      <c r="Q190" s="169" t="s">
        <v>7</v>
      </c>
      <c r="R190" s="170">
        <f>I190+L190+O190</f>
        <v>0</v>
      </c>
      <c r="S190" s="186">
        <f>IF(G190&gt;I190,2,IF(AND(G190&lt;I190,H190=":"),1,0))+IF(J190&gt;L190,2,IF(AND(J190&lt;L190,K190=":"),1,0))+IF(M190&gt;O190,2,IF(AND(M190&lt;O190,N190=":"),1,0))</f>
        <v>0</v>
      </c>
      <c r="T190" s="160"/>
      <c r="V190" s="6">
        <v>1</v>
      </c>
      <c r="W190" s="10" t="str">
        <f>C191</f>
        <v>------</v>
      </c>
      <c r="X190" s="16" t="s">
        <v>10</v>
      </c>
      <c r="Y190" s="13" t="str">
        <f>C197</f>
        <v>------</v>
      </c>
      <c r="Z190" s="40"/>
      <c r="AA190" s="41"/>
      <c r="AB190" s="41"/>
      <c r="AC190" s="41"/>
      <c r="AD190" s="45"/>
      <c r="AE190" s="22">
        <f t="shared" ref="AE190:AE195" si="36">IF(AND(LEN(Z190)&gt;0,MID(Z190,1,1)&lt;&gt;"-"),"1","0")+IF(AND(LEN(AA190)&gt;0,MID(AA190,1,1)&lt;&gt;"-"),"1","0")+IF(AND(LEN(AB190)&gt;0,MID(AB190,1,1)&lt;&gt;"-"),"1","0")+IF(AND(LEN(AC190)&gt;0,MID(AC190,1,1)&lt;&gt;"-"),"1","0")+IF(AND(LEN(AD190)&gt;0,MID(AD190,1,1)&lt;&gt;"-"),"1","0")</f>
        <v>0</v>
      </c>
      <c r="AF190" s="23" t="s">
        <v>7</v>
      </c>
      <c r="AG190" s="24">
        <f t="shared" ref="AG190:AG195" si="37">IF(AND(LEN(Z190)&gt;0,MID(Z190,1,1)="-"),"1","0")+IF(AND(LEN(AA190)&gt;0,MID(AA190,1,1)="-"),"1","0")+IF(AND(LEN(AB190)&gt;0,MID(AB190,1,1)="-"),"1","0")+IF(AND(LEN(AC190)&gt;0,MID(AC190,1,1)="-"),"1","0")+IF(AND(LEN(AD190)&gt;0,MID(AD190,1,1)="-"),"1","0")</f>
        <v>0</v>
      </c>
      <c r="AJ190" s="115">
        <f>A190</f>
        <v>0</v>
      </c>
      <c r="AK190" s="115">
        <f>A196</f>
        <v>0</v>
      </c>
      <c r="AL190" s="115">
        <f>A192</f>
        <v>0</v>
      </c>
    </row>
    <row r="191" spans="1:38" x14ac:dyDescent="0.3">
      <c r="A191" s="161"/>
      <c r="B191" s="167"/>
      <c r="C191" s="89" t="str">
        <f>IF(A190&gt;0,IF(VLOOKUP(A190,seznam!$A$2:$C$129,2)&gt;0,VLOOKUP(A190,seznam!$A$2:$C$129,2),"------"),"------")</f>
        <v>------</v>
      </c>
      <c r="D191" s="157"/>
      <c r="E191" s="157"/>
      <c r="F191" s="158"/>
      <c r="G191" s="129"/>
      <c r="H191" s="148"/>
      <c r="I191" s="149"/>
      <c r="J191" s="129"/>
      <c r="K191" s="148"/>
      <c r="L191" s="149"/>
      <c r="M191" s="129"/>
      <c r="N191" s="148"/>
      <c r="O191" s="166"/>
      <c r="P191" s="147"/>
      <c r="Q191" s="148"/>
      <c r="R191" s="149"/>
      <c r="S191" s="150"/>
      <c r="T191" s="151"/>
      <c r="V191" s="7">
        <v>2</v>
      </c>
      <c r="W191" s="11" t="str">
        <f>C193</f>
        <v>------</v>
      </c>
      <c r="X191" s="17" t="s">
        <v>10</v>
      </c>
      <c r="Y191" s="14" t="str">
        <f>C195</f>
        <v>------</v>
      </c>
      <c r="Z191" s="42"/>
      <c r="AA191" s="39"/>
      <c r="AB191" s="39"/>
      <c r="AC191" s="39"/>
      <c r="AD191" s="46"/>
      <c r="AE191" s="25">
        <f t="shared" si="36"/>
        <v>0</v>
      </c>
      <c r="AF191" s="26" t="s">
        <v>7</v>
      </c>
      <c r="AG191" s="27">
        <f t="shared" si="37"/>
        <v>0</v>
      </c>
      <c r="AJ191" s="115">
        <f>A192</f>
        <v>0</v>
      </c>
      <c r="AK191" s="115">
        <f>A194</f>
        <v>0</v>
      </c>
      <c r="AL191" s="115">
        <f>A196</f>
        <v>0</v>
      </c>
    </row>
    <row r="192" spans="1:38" x14ac:dyDescent="0.3">
      <c r="A192" s="161"/>
      <c r="B192" s="163">
        <v>2</v>
      </c>
      <c r="C192" s="38" t="str">
        <f>IF(A192&gt;0,IF(VLOOKUP(A192,seznam!$A$2:$C$129,3)&gt;0,VLOOKUP(A192,seznam!$A$2:$C$129,3),"------"),"------")</f>
        <v>------</v>
      </c>
      <c r="D192" s="138">
        <f>I190</f>
        <v>0</v>
      </c>
      <c r="E192" s="138" t="str">
        <f>H190</f>
        <v>:</v>
      </c>
      <c r="F192" s="140">
        <f>G190</f>
        <v>0</v>
      </c>
      <c r="G192" s="130"/>
      <c r="H192" s="131"/>
      <c r="I192" s="155"/>
      <c r="J192" s="128">
        <f>AE191</f>
        <v>0</v>
      </c>
      <c r="K192" s="138" t="str">
        <f>AF191</f>
        <v>:</v>
      </c>
      <c r="L192" s="140">
        <f>AG191</f>
        <v>0</v>
      </c>
      <c r="M192" s="128">
        <f>AE194</f>
        <v>0</v>
      </c>
      <c r="N192" s="138" t="str">
        <f>AF194</f>
        <v>:</v>
      </c>
      <c r="O192" s="165">
        <f>AG194</f>
        <v>0</v>
      </c>
      <c r="P192" s="136">
        <f>D192+J192+M192</f>
        <v>0</v>
      </c>
      <c r="Q192" s="138" t="s">
        <v>7</v>
      </c>
      <c r="R192" s="140">
        <f>F192+L192+O192</f>
        <v>0</v>
      </c>
      <c r="S192" s="142">
        <f>IF(D192&gt;F192,2,IF(AND(D192&lt;F192,E192=":"),1,0))+IF(J192&gt;L192,2,IF(AND(J192&lt;L192,K192=":"),1,0))+IF(M192&gt;O192,2,IF(AND(M192&lt;O192,N192=":"),1,0))</f>
        <v>0</v>
      </c>
      <c r="T192" s="144"/>
      <c r="V192" s="7">
        <v>3</v>
      </c>
      <c r="W192" s="11" t="str">
        <f>C197</f>
        <v>------</v>
      </c>
      <c r="X192" s="18" t="s">
        <v>10</v>
      </c>
      <c r="Y192" s="14" t="str">
        <f>C195</f>
        <v>------</v>
      </c>
      <c r="Z192" s="42"/>
      <c r="AA192" s="39"/>
      <c r="AB192" s="39"/>
      <c r="AC192" s="39"/>
      <c r="AD192" s="46"/>
      <c r="AE192" s="25">
        <f t="shared" si="36"/>
        <v>0</v>
      </c>
      <c r="AF192" s="26" t="s">
        <v>7</v>
      </c>
      <c r="AG192" s="27">
        <f t="shared" si="37"/>
        <v>0</v>
      </c>
      <c r="AJ192" s="115">
        <f>A196</f>
        <v>0</v>
      </c>
      <c r="AK192" s="115">
        <f>A194</f>
        <v>0</v>
      </c>
      <c r="AL192" s="115">
        <f>A190</f>
        <v>0</v>
      </c>
    </row>
    <row r="193" spans="1:38" x14ac:dyDescent="0.3">
      <c r="A193" s="161"/>
      <c r="B193" s="167"/>
      <c r="C193" s="35" t="str">
        <f>IF(A192&gt;0,IF(VLOOKUP(A192,seznam!$A$2:$C$129,2)&gt;0,VLOOKUP(A192,seznam!$A$2:$C$129,2),"------"),"------")</f>
        <v>------</v>
      </c>
      <c r="D193" s="148"/>
      <c r="E193" s="148"/>
      <c r="F193" s="149"/>
      <c r="G193" s="156"/>
      <c r="H193" s="157"/>
      <c r="I193" s="158"/>
      <c r="J193" s="129"/>
      <c r="K193" s="148"/>
      <c r="L193" s="149"/>
      <c r="M193" s="129"/>
      <c r="N193" s="148"/>
      <c r="O193" s="166"/>
      <c r="P193" s="152"/>
      <c r="Q193" s="153"/>
      <c r="R193" s="154"/>
      <c r="S193" s="150"/>
      <c r="T193" s="151"/>
      <c r="V193" s="7">
        <v>4</v>
      </c>
      <c r="W193" s="11" t="str">
        <f>C191</f>
        <v>------</v>
      </c>
      <c r="X193" s="17" t="s">
        <v>10</v>
      </c>
      <c r="Y193" s="14" t="str">
        <f>C193</f>
        <v>------</v>
      </c>
      <c r="Z193" s="42"/>
      <c r="AA193" s="39"/>
      <c r="AB193" s="39"/>
      <c r="AC193" s="39"/>
      <c r="AD193" s="46"/>
      <c r="AE193" s="25">
        <f t="shared" si="36"/>
        <v>0</v>
      </c>
      <c r="AF193" s="26" t="s">
        <v>7</v>
      </c>
      <c r="AG193" s="27">
        <f t="shared" si="37"/>
        <v>0</v>
      </c>
      <c r="AJ193" s="115">
        <f>A190</f>
        <v>0</v>
      </c>
      <c r="AK193" s="115">
        <f>A192</f>
        <v>0</v>
      </c>
      <c r="AL193" s="115">
        <f>A194</f>
        <v>0</v>
      </c>
    </row>
    <row r="194" spans="1:38" x14ac:dyDescent="0.3">
      <c r="A194" s="161"/>
      <c r="B194" s="163">
        <v>3</v>
      </c>
      <c r="C194" s="38" t="str">
        <f>IF(A194&gt;0,IF(VLOOKUP(A194,seznam!$A$2:$C$129,3)&gt;0,VLOOKUP(A194,seznam!$A$2:$C$129,3),"------"),"------")</f>
        <v>------</v>
      </c>
      <c r="D194" s="138">
        <f>L190</f>
        <v>0</v>
      </c>
      <c r="E194" s="138" t="str">
        <f>K190</f>
        <v>:</v>
      </c>
      <c r="F194" s="140">
        <f>J190</f>
        <v>0</v>
      </c>
      <c r="G194" s="128">
        <f>L192</f>
        <v>0</v>
      </c>
      <c r="H194" s="138" t="str">
        <f>K192</f>
        <v>:</v>
      </c>
      <c r="I194" s="140">
        <f>J192</f>
        <v>0</v>
      </c>
      <c r="J194" s="130"/>
      <c r="K194" s="131"/>
      <c r="L194" s="155"/>
      <c r="M194" s="128">
        <f>AG192</f>
        <v>0</v>
      </c>
      <c r="N194" s="138" t="str">
        <f>AF192</f>
        <v>:</v>
      </c>
      <c r="O194" s="165">
        <f>AE192</f>
        <v>0</v>
      </c>
      <c r="P194" s="136">
        <f>D194+G194+M194</f>
        <v>0</v>
      </c>
      <c r="Q194" s="138" t="s">
        <v>7</v>
      </c>
      <c r="R194" s="140">
        <f>F194+I194+O194</f>
        <v>0</v>
      </c>
      <c r="S194" s="142">
        <f>IF(D194&gt;F194,2,IF(AND(D194&lt;F194,E194=":"),1,0))+IF(G194&gt;I194,2,IF(AND(G194&lt;I194,H194=":"),1,0))+IF(M194&gt;O194,2,IF(AND(M194&lt;O194,N194=":"),1,0))</f>
        <v>0</v>
      </c>
      <c r="T194" s="144"/>
      <c r="V194" s="7">
        <v>5</v>
      </c>
      <c r="W194" s="11" t="str">
        <f>C193</f>
        <v>------</v>
      </c>
      <c r="X194" s="17" t="s">
        <v>10</v>
      </c>
      <c r="Y194" s="14" t="str">
        <f>C197</f>
        <v>------</v>
      </c>
      <c r="Z194" s="42"/>
      <c r="AA194" s="39"/>
      <c r="AB194" s="39"/>
      <c r="AC194" s="39"/>
      <c r="AD194" s="46"/>
      <c r="AE194" s="25">
        <f t="shared" si="36"/>
        <v>0</v>
      </c>
      <c r="AF194" s="26" t="s">
        <v>7</v>
      </c>
      <c r="AG194" s="27">
        <f t="shared" si="37"/>
        <v>0</v>
      </c>
      <c r="AJ194" s="115">
        <f>A192</f>
        <v>0</v>
      </c>
      <c r="AK194" s="115">
        <f>A196</f>
        <v>0</v>
      </c>
      <c r="AL194" s="115">
        <f>A190</f>
        <v>0</v>
      </c>
    </row>
    <row r="195" spans="1:38" ht="13.5" thickBot="1" x14ac:dyDescent="0.35">
      <c r="A195" s="161"/>
      <c r="B195" s="167"/>
      <c r="C195" s="35" t="str">
        <f>IF(A194&gt;0,IF(VLOOKUP(A194,seznam!$A$2:$C$129,2)&gt;0,VLOOKUP(A194,seznam!$A$2:$C$129,2),"------"),"------")</f>
        <v>------</v>
      </c>
      <c r="D195" s="148"/>
      <c r="E195" s="148"/>
      <c r="F195" s="149"/>
      <c r="G195" s="129"/>
      <c r="H195" s="148"/>
      <c r="I195" s="149"/>
      <c r="J195" s="156"/>
      <c r="K195" s="157"/>
      <c r="L195" s="158"/>
      <c r="M195" s="129"/>
      <c r="N195" s="148"/>
      <c r="O195" s="166"/>
      <c r="P195" s="147"/>
      <c r="Q195" s="148"/>
      <c r="R195" s="149"/>
      <c r="S195" s="150"/>
      <c r="T195" s="151"/>
      <c r="V195" s="8">
        <v>6</v>
      </c>
      <c r="W195" s="12" t="str">
        <f>C195</f>
        <v>------</v>
      </c>
      <c r="X195" s="19" t="s">
        <v>10</v>
      </c>
      <c r="Y195" s="15" t="str">
        <f>C191</f>
        <v>------</v>
      </c>
      <c r="Z195" s="43"/>
      <c r="AA195" s="44"/>
      <c r="AB195" s="44"/>
      <c r="AC195" s="44"/>
      <c r="AD195" s="47"/>
      <c r="AE195" s="28">
        <f t="shared" si="36"/>
        <v>0</v>
      </c>
      <c r="AF195" s="29" t="s">
        <v>7</v>
      </c>
      <c r="AG195" s="30">
        <f t="shared" si="37"/>
        <v>0</v>
      </c>
      <c r="AJ195" s="115">
        <f>A194</f>
        <v>0</v>
      </c>
      <c r="AK195" s="115">
        <f>A190</f>
        <v>0</v>
      </c>
      <c r="AL195" s="115">
        <f>A192</f>
        <v>0</v>
      </c>
    </row>
    <row r="196" spans="1:38" x14ac:dyDescent="0.3">
      <c r="A196" s="161"/>
      <c r="B196" s="163">
        <v>4</v>
      </c>
      <c r="C196" s="38" t="str">
        <f>IF(A196&gt;0,IF(VLOOKUP(A196,seznam!$A$2:$C$129,3)&gt;0,VLOOKUP(A196,seznam!$A$2:$C$129,3),"------"),"------")</f>
        <v>------</v>
      </c>
      <c r="D196" s="138">
        <f>O190</f>
        <v>0</v>
      </c>
      <c r="E196" s="138" t="str">
        <f>N190</f>
        <v>:</v>
      </c>
      <c r="F196" s="140">
        <f>M190</f>
        <v>0</v>
      </c>
      <c r="G196" s="128">
        <f>O192</f>
        <v>0</v>
      </c>
      <c r="H196" s="138" t="str">
        <f>N192</f>
        <v>:</v>
      </c>
      <c r="I196" s="140">
        <f>M192</f>
        <v>0</v>
      </c>
      <c r="J196" s="128">
        <f>O194</f>
        <v>0</v>
      </c>
      <c r="K196" s="138" t="str">
        <f>N194</f>
        <v>:</v>
      </c>
      <c r="L196" s="140">
        <f>M194</f>
        <v>0</v>
      </c>
      <c r="M196" s="130"/>
      <c r="N196" s="131"/>
      <c r="O196" s="132"/>
      <c r="P196" s="136">
        <f>D196+G196+J196</f>
        <v>0</v>
      </c>
      <c r="Q196" s="138" t="s">
        <v>7</v>
      </c>
      <c r="R196" s="140">
        <f>F196+I196+L196</f>
        <v>0</v>
      </c>
      <c r="S196" s="142">
        <f>IF(D196&gt;F196,2,IF(AND(D196&lt;F196,E196=":"),1,0))+IF(G196&gt;I196,2,IF(AND(G196&lt;I196,H196=":"),1,0))+IF(J196&gt;L196,2,IF(AND(J196&lt;L196,K196=":"),1,0))</f>
        <v>0</v>
      </c>
      <c r="T196" s="144"/>
    </row>
    <row r="197" spans="1:38" ht="13.5" thickBot="1" x14ac:dyDescent="0.35">
      <c r="A197" s="162"/>
      <c r="B197" s="164"/>
      <c r="C197" s="36" t="str">
        <f>IF(A196&gt;0,IF(VLOOKUP(A196,seznam!$A$2:$C$129,2)&gt;0,VLOOKUP(A196,seznam!$A$2:$C$129,2),"------"),"------")</f>
        <v>------</v>
      </c>
      <c r="D197" s="139"/>
      <c r="E197" s="139"/>
      <c r="F197" s="141"/>
      <c r="G197" s="146"/>
      <c r="H197" s="139"/>
      <c r="I197" s="141"/>
      <c r="J197" s="146"/>
      <c r="K197" s="139"/>
      <c r="L197" s="141"/>
      <c r="M197" s="133"/>
      <c r="N197" s="134"/>
      <c r="O197" s="135"/>
      <c r="P197" s="137"/>
      <c r="Q197" s="139"/>
      <c r="R197" s="141"/>
      <c r="S197" s="143"/>
      <c r="T197" s="145"/>
    </row>
    <row r="198" spans="1:38" ht="13.5" thickBot="1" x14ac:dyDescent="0.35"/>
    <row r="199" spans="1:38" ht="13.5" thickBot="1" x14ac:dyDescent="0.35">
      <c r="A199" s="90" t="s">
        <v>2</v>
      </c>
      <c r="B199" s="177" t="s">
        <v>44</v>
      </c>
      <c r="C199" s="178"/>
      <c r="D199" s="179">
        <v>1</v>
      </c>
      <c r="E199" s="180"/>
      <c r="F199" s="181"/>
      <c r="G199" s="182">
        <v>2</v>
      </c>
      <c r="H199" s="180"/>
      <c r="I199" s="181"/>
      <c r="J199" s="182">
        <v>3</v>
      </c>
      <c r="K199" s="180"/>
      <c r="L199" s="181"/>
      <c r="M199" s="182">
        <v>4</v>
      </c>
      <c r="N199" s="180"/>
      <c r="O199" s="183"/>
      <c r="P199" s="179" t="s">
        <v>4</v>
      </c>
      <c r="Q199" s="184"/>
      <c r="R199" s="185"/>
      <c r="S199" s="5" t="s">
        <v>5</v>
      </c>
      <c r="T199" s="4" t="s">
        <v>6</v>
      </c>
    </row>
    <row r="200" spans="1:38" x14ac:dyDescent="0.3">
      <c r="A200" s="172"/>
      <c r="B200" s="173">
        <v>1</v>
      </c>
      <c r="C200" s="37" t="str">
        <f>IF(A200&gt;0,IF(VLOOKUP(A200,seznam!$A$2:$C$129,3)&gt;0,VLOOKUP(A200,seznam!$A$2:$C$129,3),"------"),"------")</f>
        <v>------</v>
      </c>
      <c r="D200" s="174"/>
      <c r="E200" s="175"/>
      <c r="F200" s="176"/>
      <c r="G200" s="168">
        <f>AE203</f>
        <v>0</v>
      </c>
      <c r="H200" s="169" t="str">
        <f>AF203</f>
        <v>:</v>
      </c>
      <c r="I200" s="170">
        <f>AG203</f>
        <v>0</v>
      </c>
      <c r="J200" s="168">
        <f>AG205</f>
        <v>0</v>
      </c>
      <c r="K200" s="169" t="str">
        <f>AF205</f>
        <v>:</v>
      </c>
      <c r="L200" s="170">
        <f>AE205</f>
        <v>0</v>
      </c>
      <c r="M200" s="168">
        <f>AE200</f>
        <v>0</v>
      </c>
      <c r="N200" s="169" t="str">
        <f>AF200</f>
        <v>:</v>
      </c>
      <c r="O200" s="171">
        <f>AG200</f>
        <v>0</v>
      </c>
      <c r="P200" s="159">
        <f>G200+J200+M200</f>
        <v>0</v>
      </c>
      <c r="Q200" s="169" t="s">
        <v>7</v>
      </c>
      <c r="R200" s="170">
        <f>I200+L200+O200</f>
        <v>0</v>
      </c>
      <c r="S200" s="186">
        <f>IF(G200&gt;I200,2,IF(AND(G200&lt;I200,H200=":"),1,0))+IF(J200&gt;L200,2,IF(AND(J200&lt;L200,K200=":"),1,0))+IF(M200&gt;O200,2,IF(AND(M200&lt;O200,N200=":"),1,0))</f>
        <v>0</v>
      </c>
      <c r="T200" s="160"/>
      <c r="V200" s="6">
        <v>1</v>
      </c>
      <c r="W200" s="10" t="str">
        <f>C201</f>
        <v>------</v>
      </c>
      <c r="X200" s="16" t="s">
        <v>10</v>
      </c>
      <c r="Y200" s="13" t="str">
        <f>C207</f>
        <v>------</v>
      </c>
      <c r="Z200" s="40"/>
      <c r="AA200" s="41"/>
      <c r="AB200" s="41"/>
      <c r="AC200" s="41"/>
      <c r="AD200" s="45"/>
      <c r="AE200" s="22">
        <f t="shared" ref="AE200:AE205" si="38">IF(AND(LEN(Z200)&gt;0,MID(Z200,1,1)&lt;&gt;"-"),"1","0")+IF(AND(LEN(AA200)&gt;0,MID(AA200,1,1)&lt;&gt;"-"),"1","0")+IF(AND(LEN(AB200)&gt;0,MID(AB200,1,1)&lt;&gt;"-"),"1","0")+IF(AND(LEN(AC200)&gt;0,MID(AC200,1,1)&lt;&gt;"-"),"1","0")+IF(AND(LEN(AD200)&gt;0,MID(AD200,1,1)&lt;&gt;"-"),"1","0")</f>
        <v>0</v>
      </c>
      <c r="AF200" s="23" t="s">
        <v>7</v>
      </c>
      <c r="AG200" s="24">
        <f t="shared" ref="AG200:AG205" si="39">IF(AND(LEN(Z200)&gt;0,MID(Z200,1,1)="-"),"1","0")+IF(AND(LEN(AA200)&gt;0,MID(AA200,1,1)="-"),"1","0")+IF(AND(LEN(AB200)&gt;0,MID(AB200,1,1)="-"),"1","0")+IF(AND(LEN(AC200)&gt;0,MID(AC200,1,1)="-"),"1","0")+IF(AND(LEN(AD200)&gt;0,MID(AD200,1,1)="-"),"1","0")</f>
        <v>0</v>
      </c>
      <c r="AJ200" s="115">
        <f>A200</f>
        <v>0</v>
      </c>
      <c r="AK200" s="115">
        <f>A206</f>
        <v>0</v>
      </c>
      <c r="AL200" s="115">
        <f>A202</f>
        <v>0</v>
      </c>
    </row>
    <row r="201" spans="1:38" x14ac:dyDescent="0.3">
      <c r="A201" s="161"/>
      <c r="B201" s="167"/>
      <c r="C201" s="89" t="str">
        <f>IF(A200&gt;0,IF(VLOOKUP(A200,seznam!$A$2:$C$129,2)&gt;0,VLOOKUP(A200,seznam!$A$2:$C$129,2),"------"),"------")</f>
        <v>------</v>
      </c>
      <c r="D201" s="157"/>
      <c r="E201" s="157"/>
      <c r="F201" s="158"/>
      <c r="G201" s="129"/>
      <c r="H201" s="148"/>
      <c r="I201" s="149"/>
      <c r="J201" s="129"/>
      <c r="K201" s="148"/>
      <c r="L201" s="149"/>
      <c r="M201" s="129"/>
      <c r="N201" s="148"/>
      <c r="O201" s="166"/>
      <c r="P201" s="147"/>
      <c r="Q201" s="148"/>
      <c r="R201" s="149"/>
      <c r="S201" s="150"/>
      <c r="T201" s="151"/>
      <c r="V201" s="7">
        <v>2</v>
      </c>
      <c r="W201" s="11" t="str">
        <f>C203</f>
        <v>------</v>
      </c>
      <c r="X201" s="17" t="s">
        <v>10</v>
      </c>
      <c r="Y201" s="14" t="str">
        <f>C205</f>
        <v>------</v>
      </c>
      <c r="Z201" s="42"/>
      <c r="AA201" s="39"/>
      <c r="AB201" s="39"/>
      <c r="AC201" s="39"/>
      <c r="AD201" s="46"/>
      <c r="AE201" s="25">
        <f t="shared" si="38"/>
        <v>0</v>
      </c>
      <c r="AF201" s="26" t="s">
        <v>7</v>
      </c>
      <c r="AG201" s="27">
        <f t="shared" si="39"/>
        <v>0</v>
      </c>
      <c r="AJ201" s="115">
        <f>A202</f>
        <v>0</v>
      </c>
      <c r="AK201" s="115">
        <f>A204</f>
        <v>0</v>
      </c>
      <c r="AL201" s="115">
        <f>A206</f>
        <v>0</v>
      </c>
    </row>
    <row r="202" spans="1:38" x14ac:dyDescent="0.3">
      <c r="A202" s="161"/>
      <c r="B202" s="163">
        <v>2</v>
      </c>
      <c r="C202" s="38" t="str">
        <f>IF(A202&gt;0,IF(VLOOKUP(A202,seznam!$A$2:$C$129,3)&gt;0,VLOOKUP(A202,seznam!$A$2:$C$129,3),"------"),"------")</f>
        <v>------</v>
      </c>
      <c r="D202" s="138">
        <f>I200</f>
        <v>0</v>
      </c>
      <c r="E202" s="138" t="str">
        <f>H200</f>
        <v>:</v>
      </c>
      <c r="F202" s="140">
        <f>G200</f>
        <v>0</v>
      </c>
      <c r="G202" s="130"/>
      <c r="H202" s="131"/>
      <c r="I202" s="155"/>
      <c r="J202" s="128">
        <f>AE201</f>
        <v>0</v>
      </c>
      <c r="K202" s="138" t="str">
        <f>AF201</f>
        <v>:</v>
      </c>
      <c r="L202" s="140">
        <f>AG201</f>
        <v>0</v>
      </c>
      <c r="M202" s="128">
        <f>AE204</f>
        <v>0</v>
      </c>
      <c r="N202" s="138" t="str">
        <f>AF204</f>
        <v>:</v>
      </c>
      <c r="O202" s="165">
        <f>AG204</f>
        <v>0</v>
      </c>
      <c r="P202" s="136">
        <f>D202+J202+M202</f>
        <v>0</v>
      </c>
      <c r="Q202" s="138" t="s">
        <v>7</v>
      </c>
      <c r="R202" s="140">
        <f>F202+L202+O202</f>
        <v>0</v>
      </c>
      <c r="S202" s="142">
        <f>IF(D202&gt;F202,2,IF(AND(D202&lt;F202,E202=":"),1,0))+IF(J202&gt;L202,2,IF(AND(J202&lt;L202,K202=":"),1,0))+IF(M202&gt;O202,2,IF(AND(M202&lt;O202,N202=":"),1,0))</f>
        <v>0</v>
      </c>
      <c r="T202" s="144"/>
      <c r="V202" s="7">
        <v>3</v>
      </c>
      <c r="W202" s="11" t="str">
        <f>C207</f>
        <v>------</v>
      </c>
      <c r="X202" s="18" t="s">
        <v>10</v>
      </c>
      <c r="Y202" s="14" t="str">
        <f>C205</f>
        <v>------</v>
      </c>
      <c r="Z202" s="42"/>
      <c r="AA202" s="39"/>
      <c r="AB202" s="39"/>
      <c r="AC202" s="39"/>
      <c r="AD202" s="46"/>
      <c r="AE202" s="25">
        <f t="shared" si="38"/>
        <v>0</v>
      </c>
      <c r="AF202" s="26" t="s">
        <v>7</v>
      </c>
      <c r="AG202" s="27">
        <f t="shared" si="39"/>
        <v>0</v>
      </c>
      <c r="AJ202" s="115">
        <f>A206</f>
        <v>0</v>
      </c>
      <c r="AK202" s="115">
        <f>A204</f>
        <v>0</v>
      </c>
      <c r="AL202" s="115">
        <f>A200</f>
        <v>0</v>
      </c>
    </row>
    <row r="203" spans="1:38" x14ac:dyDescent="0.3">
      <c r="A203" s="161"/>
      <c r="B203" s="167"/>
      <c r="C203" s="35" t="str">
        <f>IF(A202&gt;0,IF(VLOOKUP(A202,seznam!$A$2:$C$129,2)&gt;0,VLOOKUP(A202,seznam!$A$2:$C$129,2),"------"),"------")</f>
        <v>------</v>
      </c>
      <c r="D203" s="148"/>
      <c r="E203" s="148"/>
      <c r="F203" s="149"/>
      <c r="G203" s="156"/>
      <c r="H203" s="157"/>
      <c r="I203" s="158"/>
      <c r="J203" s="129"/>
      <c r="K203" s="148"/>
      <c r="L203" s="149"/>
      <c r="M203" s="129"/>
      <c r="N203" s="148"/>
      <c r="O203" s="166"/>
      <c r="P203" s="152"/>
      <c r="Q203" s="153"/>
      <c r="R203" s="154"/>
      <c r="S203" s="150"/>
      <c r="T203" s="151"/>
      <c r="V203" s="7">
        <v>4</v>
      </c>
      <c r="W203" s="11" t="str">
        <f>C201</f>
        <v>------</v>
      </c>
      <c r="X203" s="17" t="s">
        <v>10</v>
      </c>
      <c r="Y203" s="14" t="str">
        <f>C203</f>
        <v>------</v>
      </c>
      <c r="Z203" s="42"/>
      <c r="AA203" s="39"/>
      <c r="AB203" s="39"/>
      <c r="AC203" s="39"/>
      <c r="AD203" s="46"/>
      <c r="AE203" s="25">
        <f t="shared" si="38"/>
        <v>0</v>
      </c>
      <c r="AF203" s="26" t="s">
        <v>7</v>
      </c>
      <c r="AG203" s="27">
        <f t="shared" si="39"/>
        <v>0</v>
      </c>
      <c r="AJ203" s="115">
        <f>A200</f>
        <v>0</v>
      </c>
      <c r="AK203" s="115">
        <f>A202</f>
        <v>0</v>
      </c>
      <c r="AL203" s="115">
        <f>A204</f>
        <v>0</v>
      </c>
    </row>
    <row r="204" spans="1:38" x14ac:dyDescent="0.3">
      <c r="A204" s="161"/>
      <c r="B204" s="163">
        <v>3</v>
      </c>
      <c r="C204" s="38" t="str">
        <f>IF(A204&gt;0,IF(VLOOKUP(A204,seznam!$A$2:$C$129,3)&gt;0,VLOOKUP(A204,seznam!$A$2:$C$129,3),"------"),"------")</f>
        <v>------</v>
      </c>
      <c r="D204" s="138">
        <f>L200</f>
        <v>0</v>
      </c>
      <c r="E204" s="138" t="str">
        <f>K200</f>
        <v>:</v>
      </c>
      <c r="F204" s="140">
        <f>J200</f>
        <v>0</v>
      </c>
      <c r="G204" s="128">
        <f>L202</f>
        <v>0</v>
      </c>
      <c r="H204" s="138" t="str">
        <f>K202</f>
        <v>:</v>
      </c>
      <c r="I204" s="140">
        <f>J202</f>
        <v>0</v>
      </c>
      <c r="J204" s="130"/>
      <c r="K204" s="131"/>
      <c r="L204" s="155"/>
      <c r="M204" s="128">
        <f>AG202</f>
        <v>0</v>
      </c>
      <c r="N204" s="138" t="str">
        <f>AF202</f>
        <v>:</v>
      </c>
      <c r="O204" s="165">
        <f>AE202</f>
        <v>0</v>
      </c>
      <c r="P204" s="136">
        <f>D204+G204+M204</f>
        <v>0</v>
      </c>
      <c r="Q204" s="138" t="s">
        <v>7</v>
      </c>
      <c r="R204" s="140">
        <f>F204+I204+O204</f>
        <v>0</v>
      </c>
      <c r="S204" s="142">
        <f>IF(D204&gt;F204,2,IF(AND(D204&lt;F204,E204=":"),1,0))+IF(G204&gt;I204,2,IF(AND(G204&lt;I204,H204=":"),1,0))+IF(M204&gt;O204,2,IF(AND(M204&lt;O204,N204=":"),1,0))</f>
        <v>0</v>
      </c>
      <c r="T204" s="144"/>
      <c r="V204" s="7">
        <v>5</v>
      </c>
      <c r="W204" s="11" t="str">
        <f>C203</f>
        <v>------</v>
      </c>
      <c r="X204" s="17" t="s">
        <v>10</v>
      </c>
      <c r="Y204" s="14" t="str">
        <f>C207</f>
        <v>------</v>
      </c>
      <c r="Z204" s="42"/>
      <c r="AA204" s="39"/>
      <c r="AB204" s="39"/>
      <c r="AC204" s="39"/>
      <c r="AD204" s="46"/>
      <c r="AE204" s="25">
        <f t="shared" si="38"/>
        <v>0</v>
      </c>
      <c r="AF204" s="26" t="s">
        <v>7</v>
      </c>
      <c r="AG204" s="27">
        <f t="shared" si="39"/>
        <v>0</v>
      </c>
      <c r="AJ204" s="115">
        <f>A202</f>
        <v>0</v>
      </c>
      <c r="AK204" s="115">
        <f>A206</f>
        <v>0</v>
      </c>
      <c r="AL204" s="115">
        <f>A200</f>
        <v>0</v>
      </c>
    </row>
    <row r="205" spans="1:38" ht="13.5" thickBot="1" x14ac:dyDescent="0.35">
      <c r="A205" s="161"/>
      <c r="B205" s="167"/>
      <c r="C205" s="35" t="str">
        <f>IF(A204&gt;0,IF(VLOOKUP(A204,seznam!$A$2:$C$129,2)&gt;0,VLOOKUP(A204,seznam!$A$2:$C$129,2),"------"),"------")</f>
        <v>------</v>
      </c>
      <c r="D205" s="148"/>
      <c r="E205" s="148"/>
      <c r="F205" s="149"/>
      <c r="G205" s="129"/>
      <c r="H205" s="148"/>
      <c r="I205" s="149"/>
      <c r="J205" s="156"/>
      <c r="K205" s="157"/>
      <c r="L205" s="158"/>
      <c r="M205" s="129"/>
      <c r="N205" s="148"/>
      <c r="O205" s="166"/>
      <c r="P205" s="147"/>
      <c r="Q205" s="148"/>
      <c r="R205" s="149"/>
      <c r="S205" s="150"/>
      <c r="T205" s="151"/>
      <c r="V205" s="8">
        <v>6</v>
      </c>
      <c r="W205" s="12" t="str">
        <f>C205</f>
        <v>------</v>
      </c>
      <c r="X205" s="19" t="s">
        <v>10</v>
      </c>
      <c r="Y205" s="15" t="str">
        <f>C201</f>
        <v>------</v>
      </c>
      <c r="Z205" s="43"/>
      <c r="AA205" s="44"/>
      <c r="AB205" s="44"/>
      <c r="AC205" s="44"/>
      <c r="AD205" s="47"/>
      <c r="AE205" s="28">
        <f t="shared" si="38"/>
        <v>0</v>
      </c>
      <c r="AF205" s="29" t="s">
        <v>7</v>
      </c>
      <c r="AG205" s="30">
        <f t="shared" si="39"/>
        <v>0</v>
      </c>
      <c r="AJ205" s="115">
        <f>A204</f>
        <v>0</v>
      </c>
      <c r="AK205" s="115">
        <f>A200</f>
        <v>0</v>
      </c>
      <c r="AL205" s="115">
        <f>A202</f>
        <v>0</v>
      </c>
    </row>
    <row r="206" spans="1:38" x14ac:dyDescent="0.3">
      <c r="A206" s="161"/>
      <c r="B206" s="163">
        <v>4</v>
      </c>
      <c r="C206" s="38" t="str">
        <f>IF(A206&gt;0,IF(VLOOKUP(A206,seznam!$A$2:$C$129,3)&gt;0,VLOOKUP(A206,seznam!$A$2:$C$129,3),"------"),"------")</f>
        <v>------</v>
      </c>
      <c r="D206" s="138">
        <f>O200</f>
        <v>0</v>
      </c>
      <c r="E206" s="138" t="str">
        <f>N200</f>
        <v>:</v>
      </c>
      <c r="F206" s="140">
        <f>M200</f>
        <v>0</v>
      </c>
      <c r="G206" s="128">
        <f>O202</f>
        <v>0</v>
      </c>
      <c r="H206" s="138" t="str">
        <f>N202</f>
        <v>:</v>
      </c>
      <c r="I206" s="140">
        <f>M202</f>
        <v>0</v>
      </c>
      <c r="J206" s="128">
        <f>O204</f>
        <v>0</v>
      </c>
      <c r="K206" s="138" t="str">
        <f>N204</f>
        <v>:</v>
      </c>
      <c r="L206" s="140">
        <f>M204</f>
        <v>0</v>
      </c>
      <c r="M206" s="130"/>
      <c r="N206" s="131"/>
      <c r="O206" s="132"/>
      <c r="P206" s="136">
        <f>D206+G206+J206</f>
        <v>0</v>
      </c>
      <c r="Q206" s="138" t="s">
        <v>7</v>
      </c>
      <c r="R206" s="140">
        <f>F206+I206+L206</f>
        <v>0</v>
      </c>
      <c r="S206" s="142">
        <f>IF(D206&gt;F206,2,IF(AND(D206&lt;F206,E206=":"),1,0))+IF(G206&gt;I206,2,IF(AND(G206&lt;I206,H206=":"),1,0))+IF(J206&gt;L206,2,IF(AND(J206&lt;L206,K206=":"),1,0))</f>
        <v>0</v>
      </c>
      <c r="T206" s="144"/>
    </row>
    <row r="207" spans="1:38" ht="13.5" thickBot="1" x14ac:dyDescent="0.35">
      <c r="A207" s="162"/>
      <c r="B207" s="164"/>
      <c r="C207" s="36" t="str">
        <f>IF(A206&gt;0,IF(VLOOKUP(A206,seznam!$A$2:$C$129,2)&gt;0,VLOOKUP(A206,seznam!$A$2:$C$129,2),"------"),"------")</f>
        <v>------</v>
      </c>
      <c r="D207" s="139"/>
      <c r="E207" s="139"/>
      <c r="F207" s="141"/>
      <c r="G207" s="146"/>
      <c r="H207" s="139"/>
      <c r="I207" s="141"/>
      <c r="J207" s="146"/>
      <c r="K207" s="139"/>
      <c r="L207" s="141"/>
      <c r="M207" s="133"/>
      <c r="N207" s="134"/>
      <c r="O207" s="135"/>
      <c r="P207" s="137"/>
      <c r="Q207" s="139"/>
      <c r="R207" s="141"/>
      <c r="S207" s="143"/>
      <c r="T207" s="145"/>
    </row>
    <row r="209" spans="1:38" ht="40" customHeight="1" x14ac:dyDescent="0.3">
      <c r="B209" s="123" t="str">
        <f>B83</f>
        <v>BTM B - U11 - 1.stupeň turnaj B</v>
      </c>
      <c r="C209" s="124"/>
      <c r="D209" s="124"/>
      <c r="E209" s="124"/>
      <c r="F209" s="124"/>
      <c r="G209" s="124"/>
      <c r="H209" s="124"/>
      <c r="I209" s="124"/>
      <c r="J209" s="124"/>
      <c r="K209" s="124"/>
      <c r="L209" s="124"/>
      <c r="M209" s="124"/>
      <c r="N209" s="124"/>
      <c r="O209" s="124"/>
      <c r="P209" s="124"/>
      <c r="Q209" s="124"/>
      <c r="R209" s="124"/>
      <c r="S209" s="124"/>
      <c r="T209" s="124"/>
      <c r="U209" s="124"/>
      <c r="V209" s="124"/>
      <c r="W209" s="124"/>
      <c r="X209" s="124"/>
      <c r="Y209" s="124"/>
      <c r="Z209" s="124"/>
      <c r="AA209" s="124"/>
      <c r="AB209" s="124"/>
      <c r="AC209" s="124"/>
      <c r="AD209" s="124"/>
      <c r="AE209" s="124"/>
      <c r="AF209" s="124"/>
      <c r="AG209" s="124"/>
    </row>
    <row r="210" spans="1:38" ht="13.5" thickBot="1" x14ac:dyDescent="0.35"/>
    <row r="211" spans="1:38" ht="13.5" thickBot="1" x14ac:dyDescent="0.35">
      <c r="A211" s="90" t="s">
        <v>2</v>
      </c>
      <c r="B211" s="177" t="s">
        <v>45</v>
      </c>
      <c r="C211" s="178"/>
      <c r="D211" s="179">
        <v>1</v>
      </c>
      <c r="E211" s="180"/>
      <c r="F211" s="181"/>
      <c r="G211" s="182">
        <v>2</v>
      </c>
      <c r="H211" s="180"/>
      <c r="I211" s="181"/>
      <c r="J211" s="182">
        <v>3</v>
      </c>
      <c r="K211" s="180"/>
      <c r="L211" s="181"/>
      <c r="M211" s="182">
        <v>4</v>
      </c>
      <c r="N211" s="180"/>
      <c r="O211" s="183"/>
      <c r="P211" s="179" t="s">
        <v>4</v>
      </c>
      <c r="Q211" s="184"/>
      <c r="R211" s="185"/>
      <c r="S211" s="5" t="s">
        <v>5</v>
      </c>
      <c r="T211" s="4" t="s">
        <v>6</v>
      </c>
    </row>
    <row r="212" spans="1:38" x14ac:dyDescent="0.3">
      <c r="A212" s="172"/>
      <c r="B212" s="173">
        <v>1</v>
      </c>
      <c r="C212" s="37" t="str">
        <f>IF(A212&gt;0,IF(VLOOKUP(A212,seznam!$A$2:$C$129,3)&gt;0,VLOOKUP(A212,seznam!$A$2:$C$129,3),"------"),"------")</f>
        <v>------</v>
      </c>
      <c r="D212" s="174"/>
      <c r="E212" s="175"/>
      <c r="F212" s="176"/>
      <c r="G212" s="168">
        <f>AE215</f>
        <v>0</v>
      </c>
      <c r="H212" s="169" t="str">
        <f>AF215</f>
        <v>:</v>
      </c>
      <c r="I212" s="170">
        <f>AG215</f>
        <v>0</v>
      </c>
      <c r="J212" s="168">
        <f>AG217</f>
        <v>0</v>
      </c>
      <c r="K212" s="169" t="str">
        <f>AF217</f>
        <v>:</v>
      </c>
      <c r="L212" s="170">
        <f>AE217</f>
        <v>0</v>
      </c>
      <c r="M212" s="168">
        <f>AE212</f>
        <v>0</v>
      </c>
      <c r="N212" s="169" t="str">
        <f>AF212</f>
        <v>:</v>
      </c>
      <c r="O212" s="171">
        <f>AG212</f>
        <v>0</v>
      </c>
      <c r="P212" s="159">
        <f>G212+J212+M212</f>
        <v>0</v>
      </c>
      <c r="Q212" s="169" t="s">
        <v>7</v>
      </c>
      <c r="R212" s="170">
        <f>I212+L212+O212</f>
        <v>0</v>
      </c>
      <c r="S212" s="186">
        <f>IF(G212&gt;I212,2,IF(AND(G212&lt;I212,H212=":"),1,0))+IF(J212&gt;L212,2,IF(AND(J212&lt;L212,K212=":"),1,0))+IF(M212&gt;O212,2,IF(AND(M212&lt;O212,N212=":"),1,0))</f>
        <v>0</v>
      </c>
      <c r="T212" s="160"/>
      <c r="V212" s="6">
        <v>1</v>
      </c>
      <c r="W212" s="10" t="str">
        <f>C213</f>
        <v>------</v>
      </c>
      <c r="X212" s="16" t="s">
        <v>10</v>
      </c>
      <c r="Y212" s="13" t="str">
        <f>C219</f>
        <v>------</v>
      </c>
      <c r="Z212" s="40"/>
      <c r="AA212" s="41"/>
      <c r="AB212" s="41"/>
      <c r="AC212" s="41"/>
      <c r="AD212" s="45"/>
      <c r="AE212" s="22">
        <f t="shared" ref="AE212:AE217" si="40">IF(AND(LEN(Z212)&gt;0,MID(Z212,1,1)&lt;&gt;"-"),"1","0")+IF(AND(LEN(AA212)&gt;0,MID(AA212,1,1)&lt;&gt;"-"),"1","0")+IF(AND(LEN(AB212)&gt;0,MID(AB212,1,1)&lt;&gt;"-"),"1","0")+IF(AND(LEN(AC212)&gt;0,MID(AC212,1,1)&lt;&gt;"-"),"1","0")+IF(AND(LEN(AD212)&gt;0,MID(AD212,1,1)&lt;&gt;"-"),"1","0")</f>
        <v>0</v>
      </c>
      <c r="AF212" s="23" t="s">
        <v>7</v>
      </c>
      <c r="AG212" s="24">
        <f t="shared" ref="AG212:AG217" si="41">IF(AND(LEN(Z212)&gt;0,MID(Z212,1,1)="-"),"1","0")+IF(AND(LEN(AA212)&gt;0,MID(AA212,1,1)="-"),"1","0")+IF(AND(LEN(AB212)&gt;0,MID(AB212,1,1)="-"),"1","0")+IF(AND(LEN(AC212)&gt;0,MID(AC212,1,1)="-"),"1","0")+IF(AND(LEN(AD212)&gt;0,MID(AD212,1,1)="-"),"1","0")</f>
        <v>0</v>
      </c>
      <c r="AJ212" s="115">
        <f>A212</f>
        <v>0</v>
      </c>
      <c r="AK212" s="115">
        <f>A218</f>
        <v>0</v>
      </c>
      <c r="AL212" s="115">
        <f>A214</f>
        <v>0</v>
      </c>
    </row>
    <row r="213" spans="1:38" x14ac:dyDescent="0.3">
      <c r="A213" s="161"/>
      <c r="B213" s="167"/>
      <c r="C213" s="89" t="str">
        <f>IF(A212&gt;0,IF(VLOOKUP(A212,seznam!$A$2:$C$129,2)&gt;0,VLOOKUP(A212,seznam!$A$2:$C$129,2),"------"),"------")</f>
        <v>------</v>
      </c>
      <c r="D213" s="157"/>
      <c r="E213" s="157"/>
      <c r="F213" s="158"/>
      <c r="G213" s="129"/>
      <c r="H213" s="148"/>
      <c r="I213" s="149"/>
      <c r="J213" s="129"/>
      <c r="K213" s="148"/>
      <c r="L213" s="149"/>
      <c r="M213" s="129"/>
      <c r="N213" s="148"/>
      <c r="O213" s="166"/>
      <c r="P213" s="147"/>
      <c r="Q213" s="148"/>
      <c r="R213" s="149"/>
      <c r="S213" s="150"/>
      <c r="T213" s="151"/>
      <c r="V213" s="7">
        <v>2</v>
      </c>
      <c r="W213" s="11" t="str">
        <f>C215</f>
        <v>------</v>
      </c>
      <c r="X213" s="17" t="s">
        <v>10</v>
      </c>
      <c r="Y213" s="14" t="str">
        <f>C217</f>
        <v>------</v>
      </c>
      <c r="Z213" s="42"/>
      <c r="AA213" s="39"/>
      <c r="AB213" s="39"/>
      <c r="AC213" s="39"/>
      <c r="AD213" s="46"/>
      <c r="AE213" s="25">
        <f t="shared" si="40"/>
        <v>0</v>
      </c>
      <c r="AF213" s="26" t="s">
        <v>7</v>
      </c>
      <c r="AG213" s="27">
        <f t="shared" si="41"/>
        <v>0</v>
      </c>
      <c r="AJ213" s="115">
        <f>A214</f>
        <v>0</v>
      </c>
      <c r="AK213" s="115">
        <f>A216</f>
        <v>0</v>
      </c>
      <c r="AL213" s="115">
        <f>A218</f>
        <v>0</v>
      </c>
    </row>
    <row r="214" spans="1:38" x14ac:dyDescent="0.3">
      <c r="A214" s="161"/>
      <c r="B214" s="163">
        <v>2</v>
      </c>
      <c r="C214" s="38" t="str">
        <f>IF(A214&gt;0,IF(VLOOKUP(A214,seznam!$A$2:$C$129,3)&gt;0,VLOOKUP(A214,seznam!$A$2:$C$129,3),"------"),"------")</f>
        <v>------</v>
      </c>
      <c r="D214" s="138">
        <f>I212</f>
        <v>0</v>
      </c>
      <c r="E214" s="138" t="str">
        <f>H212</f>
        <v>:</v>
      </c>
      <c r="F214" s="140">
        <f>G212</f>
        <v>0</v>
      </c>
      <c r="G214" s="130"/>
      <c r="H214" s="131"/>
      <c r="I214" s="155"/>
      <c r="J214" s="128">
        <f>AE213</f>
        <v>0</v>
      </c>
      <c r="K214" s="138" t="str">
        <f>AF213</f>
        <v>:</v>
      </c>
      <c r="L214" s="140">
        <f>AG213</f>
        <v>0</v>
      </c>
      <c r="M214" s="128">
        <f>AE216</f>
        <v>0</v>
      </c>
      <c r="N214" s="138" t="str">
        <f>AF216</f>
        <v>:</v>
      </c>
      <c r="O214" s="165">
        <f>AG216</f>
        <v>0</v>
      </c>
      <c r="P214" s="136">
        <f>D214+J214+M214</f>
        <v>0</v>
      </c>
      <c r="Q214" s="138" t="s">
        <v>7</v>
      </c>
      <c r="R214" s="140">
        <f>F214+L214+O214</f>
        <v>0</v>
      </c>
      <c r="S214" s="142">
        <f>IF(D214&gt;F214,2,IF(AND(D214&lt;F214,E214=":"),1,0))+IF(J214&gt;L214,2,IF(AND(J214&lt;L214,K214=":"),1,0))+IF(M214&gt;O214,2,IF(AND(M214&lt;O214,N214=":"),1,0))</f>
        <v>0</v>
      </c>
      <c r="T214" s="144"/>
      <c r="V214" s="7">
        <v>3</v>
      </c>
      <c r="W214" s="11" t="str">
        <f>C219</f>
        <v>------</v>
      </c>
      <c r="X214" s="18" t="s">
        <v>10</v>
      </c>
      <c r="Y214" s="14" t="str">
        <f>C217</f>
        <v>------</v>
      </c>
      <c r="Z214" s="42"/>
      <c r="AA214" s="39"/>
      <c r="AB214" s="39"/>
      <c r="AC214" s="39"/>
      <c r="AD214" s="46"/>
      <c r="AE214" s="25">
        <f t="shared" si="40"/>
        <v>0</v>
      </c>
      <c r="AF214" s="26" t="s">
        <v>7</v>
      </c>
      <c r="AG214" s="27">
        <f t="shared" si="41"/>
        <v>0</v>
      </c>
      <c r="AJ214" s="115">
        <f>A218</f>
        <v>0</v>
      </c>
      <c r="AK214" s="115">
        <f>A216</f>
        <v>0</v>
      </c>
      <c r="AL214" s="115">
        <f>A212</f>
        <v>0</v>
      </c>
    </row>
    <row r="215" spans="1:38" x14ac:dyDescent="0.3">
      <c r="A215" s="161"/>
      <c r="B215" s="167"/>
      <c r="C215" s="35" t="str">
        <f>IF(A214&gt;0,IF(VLOOKUP(A214,seznam!$A$2:$C$129,2)&gt;0,VLOOKUP(A214,seznam!$A$2:$C$129,2),"------"),"------")</f>
        <v>------</v>
      </c>
      <c r="D215" s="148"/>
      <c r="E215" s="148"/>
      <c r="F215" s="149"/>
      <c r="G215" s="156"/>
      <c r="H215" s="157"/>
      <c r="I215" s="158"/>
      <c r="J215" s="129"/>
      <c r="K215" s="148"/>
      <c r="L215" s="149"/>
      <c r="M215" s="129"/>
      <c r="N215" s="148"/>
      <c r="O215" s="166"/>
      <c r="P215" s="152"/>
      <c r="Q215" s="153"/>
      <c r="R215" s="154"/>
      <c r="S215" s="150"/>
      <c r="T215" s="151"/>
      <c r="V215" s="7">
        <v>4</v>
      </c>
      <c r="W215" s="11" t="str">
        <f>C213</f>
        <v>------</v>
      </c>
      <c r="X215" s="17" t="s">
        <v>10</v>
      </c>
      <c r="Y215" s="14" t="str">
        <f>C215</f>
        <v>------</v>
      </c>
      <c r="Z215" s="42"/>
      <c r="AA215" s="39"/>
      <c r="AB215" s="39"/>
      <c r="AC215" s="39"/>
      <c r="AD215" s="46"/>
      <c r="AE215" s="25">
        <f t="shared" si="40"/>
        <v>0</v>
      </c>
      <c r="AF215" s="26" t="s">
        <v>7</v>
      </c>
      <c r="AG215" s="27">
        <f t="shared" si="41"/>
        <v>0</v>
      </c>
      <c r="AJ215" s="115">
        <f>A212</f>
        <v>0</v>
      </c>
      <c r="AK215" s="115">
        <f>A214</f>
        <v>0</v>
      </c>
      <c r="AL215" s="115">
        <f>A216</f>
        <v>0</v>
      </c>
    </row>
    <row r="216" spans="1:38" x14ac:dyDescent="0.3">
      <c r="A216" s="161"/>
      <c r="B216" s="163">
        <v>3</v>
      </c>
      <c r="C216" s="38" t="str">
        <f>IF(A216&gt;0,IF(VLOOKUP(A216,seznam!$A$2:$C$129,3)&gt;0,VLOOKUP(A216,seznam!$A$2:$C$129,3),"------"),"------")</f>
        <v>------</v>
      </c>
      <c r="D216" s="138">
        <f>L212</f>
        <v>0</v>
      </c>
      <c r="E216" s="138" t="str">
        <f>K212</f>
        <v>:</v>
      </c>
      <c r="F216" s="140">
        <f>J212</f>
        <v>0</v>
      </c>
      <c r="G216" s="128">
        <f>L214</f>
        <v>0</v>
      </c>
      <c r="H216" s="138" t="str">
        <f>K214</f>
        <v>:</v>
      </c>
      <c r="I216" s="140">
        <f>J214</f>
        <v>0</v>
      </c>
      <c r="J216" s="130"/>
      <c r="K216" s="131"/>
      <c r="L216" s="155"/>
      <c r="M216" s="128">
        <f>AG214</f>
        <v>0</v>
      </c>
      <c r="N216" s="138" t="str">
        <f>AF214</f>
        <v>:</v>
      </c>
      <c r="O216" s="165">
        <f>AE214</f>
        <v>0</v>
      </c>
      <c r="P216" s="136">
        <f>D216+G216+M216</f>
        <v>0</v>
      </c>
      <c r="Q216" s="138" t="s">
        <v>7</v>
      </c>
      <c r="R216" s="140">
        <f>F216+I216+O216</f>
        <v>0</v>
      </c>
      <c r="S216" s="142">
        <f>IF(D216&gt;F216,2,IF(AND(D216&lt;F216,E216=":"),1,0))+IF(G216&gt;I216,2,IF(AND(G216&lt;I216,H216=":"),1,0))+IF(M216&gt;O216,2,IF(AND(M216&lt;O216,N216=":"),1,0))</f>
        <v>0</v>
      </c>
      <c r="T216" s="144"/>
      <c r="V216" s="7">
        <v>5</v>
      </c>
      <c r="W216" s="11" t="str">
        <f>C215</f>
        <v>------</v>
      </c>
      <c r="X216" s="17" t="s">
        <v>10</v>
      </c>
      <c r="Y216" s="14" t="str">
        <f>C219</f>
        <v>------</v>
      </c>
      <c r="Z216" s="42"/>
      <c r="AA216" s="39"/>
      <c r="AB216" s="39"/>
      <c r="AC216" s="39"/>
      <c r="AD216" s="46"/>
      <c r="AE216" s="25">
        <f t="shared" si="40"/>
        <v>0</v>
      </c>
      <c r="AF216" s="26" t="s">
        <v>7</v>
      </c>
      <c r="AG216" s="27">
        <f t="shared" si="41"/>
        <v>0</v>
      </c>
      <c r="AJ216" s="115">
        <f>A214</f>
        <v>0</v>
      </c>
      <c r="AK216" s="115">
        <f>A218</f>
        <v>0</v>
      </c>
      <c r="AL216" s="115">
        <f>A212</f>
        <v>0</v>
      </c>
    </row>
    <row r="217" spans="1:38" ht="13.5" thickBot="1" x14ac:dyDescent="0.35">
      <c r="A217" s="161"/>
      <c r="B217" s="167"/>
      <c r="C217" s="35" t="str">
        <f>IF(A216&gt;0,IF(VLOOKUP(A216,seznam!$A$2:$C$129,2)&gt;0,VLOOKUP(A216,seznam!$A$2:$C$129,2),"------"),"------")</f>
        <v>------</v>
      </c>
      <c r="D217" s="148"/>
      <c r="E217" s="148"/>
      <c r="F217" s="149"/>
      <c r="G217" s="129"/>
      <c r="H217" s="148"/>
      <c r="I217" s="149"/>
      <c r="J217" s="156"/>
      <c r="K217" s="157"/>
      <c r="L217" s="158"/>
      <c r="M217" s="129"/>
      <c r="N217" s="148"/>
      <c r="O217" s="166"/>
      <c r="P217" s="147"/>
      <c r="Q217" s="148"/>
      <c r="R217" s="149"/>
      <c r="S217" s="150"/>
      <c r="T217" s="151"/>
      <c r="V217" s="8">
        <v>6</v>
      </c>
      <c r="W217" s="12" t="str">
        <f>C217</f>
        <v>------</v>
      </c>
      <c r="X217" s="19" t="s">
        <v>10</v>
      </c>
      <c r="Y217" s="15" t="str">
        <f>C213</f>
        <v>------</v>
      </c>
      <c r="Z217" s="43"/>
      <c r="AA217" s="44"/>
      <c r="AB217" s="44"/>
      <c r="AC217" s="44"/>
      <c r="AD217" s="47"/>
      <c r="AE217" s="28">
        <f t="shared" si="40"/>
        <v>0</v>
      </c>
      <c r="AF217" s="29" t="s">
        <v>7</v>
      </c>
      <c r="AG217" s="30">
        <f t="shared" si="41"/>
        <v>0</v>
      </c>
      <c r="AJ217" s="115">
        <f>A216</f>
        <v>0</v>
      </c>
      <c r="AK217" s="115">
        <f>A212</f>
        <v>0</v>
      </c>
      <c r="AL217" s="115">
        <f>A214</f>
        <v>0</v>
      </c>
    </row>
    <row r="218" spans="1:38" x14ac:dyDescent="0.3">
      <c r="A218" s="161"/>
      <c r="B218" s="163">
        <v>4</v>
      </c>
      <c r="C218" s="38" t="str">
        <f>IF(A218&gt;0,IF(VLOOKUP(A218,seznam!$A$2:$C$129,3)&gt;0,VLOOKUP(A218,seznam!$A$2:$C$129,3),"------"),"------")</f>
        <v>------</v>
      </c>
      <c r="D218" s="138">
        <f>O212</f>
        <v>0</v>
      </c>
      <c r="E218" s="138" t="str">
        <f>N212</f>
        <v>:</v>
      </c>
      <c r="F218" s="140">
        <f>M212</f>
        <v>0</v>
      </c>
      <c r="G218" s="128">
        <f>O214</f>
        <v>0</v>
      </c>
      <c r="H218" s="138" t="str">
        <f>N214</f>
        <v>:</v>
      </c>
      <c r="I218" s="140">
        <f>M214</f>
        <v>0</v>
      </c>
      <c r="J218" s="128">
        <f>O216</f>
        <v>0</v>
      </c>
      <c r="K218" s="138" t="str">
        <f>N216</f>
        <v>:</v>
      </c>
      <c r="L218" s="140">
        <f>M216</f>
        <v>0</v>
      </c>
      <c r="M218" s="130"/>
      <c r="N218" s="131"/>
      <c r="O218" s="132"/>
      <c r="P218" s="136">
        <f>D218+G218+J218</f>
        <v>0</v>
      </c>
      <c r="Q218" s="138" t="s">
        <v>7</v>
      </c>
      <c r="R218" s="140">
        <f>F218+I218+L218</f>
        <v>0</v>
      </c>
      <c r="S218" s="142">
        <f>IF(D218&gt;F218,2,IF(AND(D218&lt;F218,E218=":"),1,0))+IF(G218&gt;I218,2,IF(AND(G218&lt;I218,H218=":"),1,0))+IF(J218&gt;L218,2,IF(AND(J218&lt;L218,K218=":"),1,0))</f>
        <v>0</v>
      </c>
      <c r="T218" s="144"/>
    </row>
    <row r="219" spans="1:38" ht="13.5" thickBot="1" x14ac:dyDescent="0.35">
      <c r="A219" s="162"/>
      <c r="B219" s="164"/>
      <c r="C219" s="36" t="str">
        <f>IF(A218&gt;0,IF(VLOOKUP(A218,seznam!$A$2:$C$129,2)&gt;0,VLOOKUP(A218,seznam!$A$2:$C$129,2),"------"),"------")</f>
        <v>------</v>
      </c>
      <c r="D219" s="139"/>
      <c r="E219" s="139"/>
      <c r="F219" s="141"/>
      <c r="G219" s="146"/>
      <c r="H219" s="139"/>
      <c r="I219" s="141"/>
      <c r="J219" s="146"/>
      <c r="K219" s="139"/>
      <c r="L219" s="141"/>
      <c r="M219" s="133"/>
      <c r="N219" s="134"/>
      <c r="O219" s="135"/>
      <c r="P219" s="137"/>
      <c r="Q219" s="139"/>
      <c r="R219" s="141"/>
      <c r="S219" s="143"/>
      <c r="T219" s="145"/>
    </row>
    <row r="220" spans="1:38" ht="13.5" thickBot="1" x14ac:dyDescent="0.35"/>
    <row r="221" spans="1:38" ht="13.5" thickBot="1" x14ac:dyDescent="0.35">
      <c r="A221" s="90" t="s">
        <v>2</v>
      </c>
      <c r="B221" s="177" t="s">
        <v>47</v>
      </c>
      <c r="C221" s="178"/>
      <c r="D221" s="179">
        <v>1</v>
      </c>
      <c r="E221" s="180"/>
      <c r="F221" s="181"/>
      <c r="G221" s="182">
        <v>2</v>
      </c>
      <c r="H221" s="180"/>
      <c r="I221" s="181"/>
      <c r="J221" s="182">
        <v>3</v>
      </c>
      <c r="K221" s="180"/>
      <c r="L221" s="181"/>
      <c r="M221" s="182">
        <v>4</v>
      </c>
      <c r="N221" s="180"/>
      <c r="O221" s="183"/>
      <c r="P221" s="179" t="s">
        <v>4</v>
      </c>
      <c r="Q221" s="184"/>
      <c r="R221" s="185"/>
      <c r="S221" s="5" t="s">
        <v>5</v>
      </c>
      <c r="T221" s="4" t="s">
        <v>6</v>
      </c>
    </row>
    <row r="222" spans="1:38" x14ac:dyDescent="0.3">
      <c r="A222" s="172"/>
      <c r="B222" s="173">
        <v>1</v>
      </c>
      <c r="C222" s="37" t="str">
        <f>IF(A222&gt;0,IF(VLOOKUP(A222,seznam!$A$2:$C$129,3)&gt;0,VLOOKUP(A222,seznam!$A$2:$C$129,3),"------"),"------")</f>
        <v>------</v>
      </c>
      <c r="D222" s="174"/>
      <c r="E222" s="175"/>
      <c r="F222" s="176"/>
      <c r="G222" s="168">
        <f>AE225</f>
        <v>0</v>
      </c>
      <c r="H222" s="169" t="str">
        <f>AF225</f>
        <v>:</v>
      </c>
      <c r="I222" s="170">
        <f>AG225</f>
        <v>0</v>
      </c>
      <c r="J222" s="168">
        <f>AG227</f>
        <v>0</v>
      </c>
      <c r="K222" s="169" t="str">
        <f>AF227</f>
        <v>:</v>
      </c>
      <c r="L222" s="170">
        <f>AE227</f>
        <v>0</v>
      </c>
      <c r="M222" s="168">
        <f>AE222</f>
        <v>0</v>
      </c>
      <c r="N222" s="169" t="str">
        <f>AF222</f>
        <v>:</v>
      </c>
      <c r="O222" s="171">
        <f>AG222</f>
        <v>0</v>
      </c>
      <c r="P222" s="159">
        <f>G222+J222+M222</f>
        <v>0</v>
      </c>
      <c r="Q222" s="169" t="s">
        <v>7</v>
      </c>
      <c r="R222" s="170">
        <f>I222+L222+O222</f>
        <v>0</v>
      </c>
      <c r="S222" s="186">
        <f>IF(G222&gt;I222,2,IF(AND(G222&lt;I222,H222=":"),1,0))+IF(J222&gt;L222,2,IF(AND(J222&lt;L222,K222=":"),1,0))+IF(M222&gt;O222,2,IF(AND(M222&lt;O222,N222=":"),1,0))</f>
        <v>0</v>
      </c>
      <c r="T222" s="160"/>
      <c r="V222" s="6">
        <v>1</v>
      </c>
      <c r="W222" s="10" t="str">
        <f>C223</f>
        <v>------</v>
      </c>
      <c r="X222" s="16" t="s">
        <v>10</v>
      </c>
      <c r="Y222" s="13" t="str">
        <f>C229</f>
        <v>------</v>
      </c>
      <c r="Z222" s="40"/>
      <c r="AA222" s="41"/>
      <c r="AB222" s="41"/>
      <c r="AC222" s="41"/>
      <c r="AD222" s="45"/>
      <c r="AE222" s="22">
        <f t="shared" ref="AE222:AE227" si="42">IF(AND(LEN(Z222)&gt;0,MID(Z222,1,1)&lt;&gt;"-"),"1","0")+IF(AND(LEN(AA222)&gt;0,MID(AA222,1,1)&lt;&gt;"-"),"1","0")+IF(AND(LEN(AB222)&gt;0,MID(AB222,1,1)&lt;&gt;"-"),"1","0")+IF(AND(LEN(AC222)&gt;0,MID(AC222,1,1)&lt;&gt;"-"),"1","0")+IF(AND(LEN(AD222)&gt;0,MID(AD222,1,1)&lt;&gt;"-"),"1","0")</f>
        <v>0</v>
      </c>
      <c r="AF222" s="23" t="s">
        <v>7</v>
      </c>
      <c r="AG222" s="24">
        <f t="shared" ref="AG222:AG227" si="43">IF(AND(LEN(Z222)&gt;0,MID(Z222,1,1)="-"),"1","0")+IF(AND(LEN(AA222)&gt;0,MID(AA222,1,1)="-"),"1","0")+IF(AND(LEN(AB222)&gt;0,MID(AB222,1,1)="-"),"1","0")+IF(AND(LEN(AC222)&gt;0,MID(AC222,1,1)="-"),"1","0")+IF(AND(LEN(AD222)&gt;0,MID(AD222,1,1)="-"),"1","0")</f>
        <v>0</v>
      </c>
      <c r="AJ222" s="115">
        <f>A222</f>
        <v>0</v>
      </c>
      <c r="AK222" s="115">
        <f>A228</f>
        <v>0</v>
      </c>
      <c r="AL222" s="115">
        <f>A224</f>
        <v>0</v>
      </c>
    </row>
    <row r="223" spans="1:38" x14ac:dyDescent="0.3">
      <c r="A223" s="161"/>
      <c r="B223" s="167"/>
      <c r="C223" s="89" t="str">
        <f>IF(A222&gt;0,IF(VLOOKUP(A222,seznam!$A$2:$C$129,2)&gt;0,VLOOKUP(A222,seznam!$A$2:$C$129,2),"------"),"------")</f>
        <v>------</v>
      </c>
      <c r="D223" s="157"/>
      <c r="E223" s="157"/>
      <c r="F223" s="158"/>
      <c r="G223" s="129"/>
      <c r="H223" s="148"/>
      <c r="I223" s="149"/>
      <c r="J223" s="129"/>
      <c r="K223" s="148"/>
      <c r="L223" s="149"/>
      <c r="M223" s="129"/>
      <c r="N223" s="148"/>
      <c r="O223" s="166"/>
      <c r="P223" s="147"/>
      <c r="Q223" s="148"/>
      <c r="R223" s="149"/>
      <c r="S223" s="150"/>
      <c r="T223" s="151"/>
      <c r="V223" s="7">
        <v>2</v>
      </c>
      <c r="W223" s="11" t="str">
        <f>C225</f>
        <v>------</v>
      </c>
      <c r="X223" s="17" t="s">
        <v>10</v>
      </c>
      <c r="Y223" s="14" t="str">
        <f>C227</f>
        <v>------</v>
      </c>
      <c r="Z223" s="42"/>
      <c r="AA223" s="39"/>
      <c r="AB223" s="39"/>
      <c r="AC223" s="39"/>
      <c r="AD223" s="46"/>
      <c r="AE223" s="25">
        <f t="shared" si="42"/>
        <v>0</v>
      </c>
      <c r="AF223" s="26" t="s">
        <v>7</v>
      </c>
      <c r="AG223" s="27">
        <f t="shared" si="43"/>
        <v>0</v>
      </c>
      <c r="AJ223" s="115">
        <f>A224</f>
        <v>0</v>
      </c>
      <c r="AK223" s="115">
        <f>A226</f>
        <v>0</v>
      </c>
      <c r="AL223" s="115">
        <f>A228</f>
        <v>0</v>
      </c>
    </row>
    <row r="224" spans="1:38" x14ac:dyDescent="0.3">
      <c r="A224" s="161"/>
      <c r="B224" s="163">
        <v>2</v>
      </c>
      <c r="C224" s="38" t="str">
        <f>IF(A224&gt;0,IF(VLOOKUP(A224,seznam!$A$2:$C$129,3)&gt;0,VLOOKUP(A224,seznam!$A$2:$C$129,3),"------"),"------")</f>
        <v>------</v>
      </c>
      <c r="D224" s="138">
        <f>I222</f>
        <v>0</v>
      </c>
      <c r="E224" s="138" t="str">
        <f>H222</f>
        <v>:</v>
      </c>
      <c r="F224" s="140">
        <f>G222</f>
        <v>0</v>
      </c>
      <c r="G224" s="130"/>
      <c r="H224" s="131"/>
      <c r="I224" s="155"/>
      <c r="J224" s="128">
        <f>AE223</f>
        <v>0</v>
      </c>
      <c r="K224" s="138" t="str">
        <f>AF223</f>
        <v>:</v>
      </c>
      <c r="L224" s="140">
        <f>AG223</f>
        <v>0</v>
      </c>
      <c r="M224" s="128">
        <f>AE226</f>
        <v>0</v>
      </c>
      <c r="N224" s="138" t="str">
        <f>AF226</f>
        <v>:</v>
      </c>
      <c r="O224" s="165">
        <f>AG226</f>
        <v>0</v>
      </c>
      <c r="P224" s="136">
        <f>D224+J224+M224</f>
        <v>0</v>
      </c>
      <c r="Q224" s="138" t="s">
        <v>7</v>
      </c>
      <c r="R224" s="140">
        <f>F224+L224+O224</f>
        <v>0</v>
      </c>
      <c r="S224" s="142">
        <f>IF(D224&gt;F224,2,IF(AND(D224&lt;F224,E224=":"),1,0))+IF(J224&gt;L224,2,IF(AND(J224&lt;L224,K224=":"),1,0))+IF(M224&gt;O224,2,IF(AND(M224&lt;O224,N224=":"),1,0))</f>
        <v>0</v>
      </c>
      <c r="T224" s="144"/>
      <c r="V224" s="7">
        <v>3</v>
      </c>
      <c r="W224" s="11" t="str">
        <f>C229</f>
        <v>------</v>
      </c>
      <c r="X224" s="18" t="s">
        <v>10</v>
      </c>
      <c r="Y224" s="14" t="str">
        <f>C227</f>
        <v>------</v>
      </c>
      <c r="Z224" s="42"/>
      <c r="AA224" s="39"/>
      <c r="AB224" s="39"/>
      <c r="AC224" s="39"/>
      <c r="AD224" s="46"/>
      <c r="AE224" s="25">
        <f t="shared" si="42"/>
        <v>0</v>
      </c>
      <c r="AF224" s="26" t="s">
        <v>7</v>
      </c>
      <c r="AG224" s="27">
        <f t="shared" si="43"/>
        <v>0</v>
      </c>
      <c r="AJ224" s="115">
        <f>A228</f>
        <v>0</v>
      </c>
      <c r="AK224" s="115">
        <f>A226</f>
        <v>0</v>
      </c>
      <c r="AL224" s="115">
        <f>A222</f>
        <v>0</v>
      </c>
    </row>
    <row r="225" spans="1:38" x14ac:dyDescent="0.3">
      <c r="A225" s="161"/>
      <c r="B225" s="167"/>
      <c r="C225" s="35" t="str">
        <f>IF(A224&gt;0,IF(VLOOKUP(A224,seznam!$A$2:$C$129,2)&gt;0,VLOOKUP(A224,seznam!$A$2:$C$129,2),"------"),"------")</f>
        <v>------</v>
      </c>
      <c r="D225" s="148"/>
      <c r="E225" s="148"/>
      <c r="F225" s="149"/>
      <c r="G225" s="156"/>
      <c r="H225" s="157"/>
      <c r="I225" s="158"/>
      <c r="J225" s="129"/>
      <c r="K225" s="148"/>
      <c r="L225" s="149"/>
      <c r="M225" s="129"/>
      <c r="N225" s="148"/>
      <c r="O225" s="166"/>
      <c r="P225" s="152"/>
      <c r="Q225" s="153"/>
      <c r="R225" s="154"/>
      <c r="S225" s="150"/>
      <c r="T225" s="151"/>
      <c r="V225" s="7">
        <v>4</v>
      </c>
      <c r="W225" s="11" t="str">
        <f>C223</f>
        <v>------</v>
      </c>
      <c r="X225" s="17" t="s">
        <v>10</v>
      </c>
      <c r="Y225" s="14" t="str">
        <f>C225</f>
        <v>------</v>
      </c>
      <c r="Z225" s="42"/>
      <c r="AA225" s="39"/>
      <c r="AB225" s="39"/>
      <c r="AC225" s="39"/>
      <c r="AD225" s="46"/>
      <c r="AE225" s="25">
        <f t="shared" si="42"/>
        <v>0</v>
      </c>
      <c r="AF225" s="26" t="s">
        <v>7</v>
      </c>
      <c r="AG225" s="27">
        <f t="shared" si="43"/>
        <v>0</v>
      </c>
      <c r="AJ225" s="115">
        <f>A222</f>
        <v>0</v>
      </c>
      <c r="AK225" s="115">
        <f>A224</f>
        <v>0</v>
      </c>
      <c r="AL225" s="115">
        <f>A226</f>
        <v>0</v>
      </c>
    </row>
    <row r="226" spans="1:38" x14ac:dyDescent="0.3">
      <c r="A226" s="161"/>
      <c r="B226" s="163">
        <v>3</v>
      </c>
      <c r="C226" s="38" t="str">
        <f>IF(A226&gt;0,IF(VLOOKUP(A226,seznam!$A$2:$C$129,3)&gt;0,VLOOKUP(A226,seznam!$A$2:$C$129,3),"------"),"------")</f>
        <v>------</v>
      </c>
      <c r="D226" s="138">
        <f>L222</f>
        <v>0</v>
      </c>
      <c r="E226" s="138" t="str">
        <f>K222</f>
        <v>:</v>
      </c>
      <c r="F226" s="140">
        <f>J222</f>
        <v>0</v>
      </c>
      <c r="G226" s="128">
        <f>L224</f>
        <v>0</v>
      </c>
      <c r="H226" s="138" t="str">
        <f>K224</f>
        <v>:</v>
      </c>
      <c r="I226" s="140">
        <f>J224</f>
        <v>0</v>
      </c>
      <c r="J226" s="130"/>
      <c r="K226" s="131"/>
      <c r="L226" s="155"/>
      <c r="M226" s="128">
        <f>AG224</f>
        <v>0</v>
      </c>
      <c r="N226" s="138" t="str">
        <f>AF224</f>
        <v>:</v>
      </c>
      <c r="O226" s="165">
        <f>AE224</f>
        <v>0</v>
      </c>
      <c r="P226" s="136">
        <f>D226+G226+M226</f>
        <v>0</v>
      </c>
      <c r="Q226" s="138" t="s">
        <v>7</v>
      </c>
      <c r="R226" s="140">
        <f>F226+I226+O226</f>
        <v>0</v>
      </c>
      <c r="S226" s="142">
        <f>IF(D226&gt;F226,2,IF(AND(D226&lt;F226,E226=":"),1,0))+IF(G226&gt;I226,2,IF(AND(G226&lt;I226,H226=":"),1,0))+IF(M226&gt;O226,2,IF(AND(M226&lt;O226,N226=":"),1,0))</f>
        <v>0</v>
      </c>
      <c r="T226" s="144"/>
      <c r="V226" s="7">
        <v>5</v>
      </c>
      <c r="W226" s="11" t="str">
        <f>C225</f>
        <v>------</v>
      </c>
      <c r="X226" s="17" t="s">
        <v>10</v>
      </c>
      <c r="Y226" s="14" t="str">
        <f>C229</f>
        <v>------</v>
      </c>
      <c r="Z226" s="42"/>
      <c r="AA226" s="39"/>
      <c r="AB226" s="39"/>
      <c r="AC226" s="39"/>
      <c r="AD226" s="46"/>
      <c r="AE226" s="25">
        <f t="shared" si="42"/>
        <v>0</v>
      </c>
      <c r="AF226" s="26" t="s">
        <v>7</v>
      </c>
      <c r="AG226" s="27">
        <f t="shared" si="43"/>
        <v>0</v>
      </c>
      <c r="AJ226" s="115">
        <f>A224</f>
        <v>0</v>
      </c>
      <c r="AK226" s="115">
        <f>A228</f>
        <v>0</v>
      </c>
      <c r="AL226" s="115">
        <f>A222</f>
        <v>0</v>
      </c>
    </row>
    <row r="227" spans="1:38" ht="13.5" thickBot="1" x14ac:dyDescent="0.35">
      <c r="A227" s="161"/>
      <c r="B227" s="167"/>
      <c r="C227" s="35" t="str">
        <f>IF(A226&gt;0,IF(VLOOKUP(A226,seznam!$A$2:$C$129,2)&gt;0,VLOOKUP(A226,seznam!$A$2:$C$129,2),"------"),"------")</f>
        <v>------</v>
      </c>
      <c r="D227" s="148"/>
      <c r="E227" s="148"/>
      <c r="F227" s="149"/>
      <c r="G227" s="129"/>
      <c r="H227" s="148"/>
      <c r="I227" s="149"/>
      <c r="J227" s="156"/>
      <c r="K227" s="157"/>
      <c r="L227" s="158"/>
      <c r="M227" s="129"/>
      <c r="N227" s="148"/>
      <c r="O227" s="166"/>
      <c r="P227" s="147"/>
      <c r="Q227" s="148"/>
      <c r="R227" s="149"/>
      <c r="S227" s="150"/>
      <c r="T227" s="151"/>
      <c r="V227" s="8">
        <v>6</v>
      </c>
      <c r="W227" s="12" t="str">
        <f>C227</f>
        <v>------</v>
      </c>
      <c r="X227" s="19" t="s">
        <v>10</v>
      </c>
      <c r="Y227" s="15" t="str">
        <f>C223</f>
        <v>------</v>
      </c>
      <c r="Z227" s="43"/>
      <c r="AA227" s="44"/>
      <c r="AB227" s="44"/>
      <c r="AC227" s="44"/>
      <c r="AD227" s="47"/>
      <c r="AE227" s="28">
        <f t="shared" si="42"/>
        <v>0</v>
      </c>
      <c r="AF227" s="29" t="s">
        <v>7</v>
      </c>
      <c r="AG227" s="30">
        <f t="shared" si="43"/>
        <v>0</v>
      </c>
      <c r="AJ227" s="115">
        <f>A226</f>
        <v>0</v>
      </c>
      <c r="AK227" s="115">
        <f>A222</f>
        <v>0</v>
      </c>
      <c r="AL227" s="115">
        <f>A224</f>
        <v>0</v>
      </c>
    </row>
    <row r="228" spans="1:38" x14ac:dyDescent="0.3">
      <c r="A228" s="161"/>
      <c r="B228" s="163">
        <v>4</v>
      </c>
      <c r="C228" s="38" t="str">
        <f>IF(A228&gt;0,IF(VLOOKUP(A228,seznam!$A$2:$C$129,3)&gt;0,VLOOKUP(A228,seznam!$A$2:$C$129,3),"------"),"------")</f>
        <v>------</v>
      </c>
      <c r="D228" s="138">
        <f>O222</f>
        <v>0</v>
      </c>
      <c r="E228" s="138" t="str">
        <f>N222</f>
        <v>:</v>
      </c>
      <c r="F228" s="140">
        <f>M222</f>
        <v>0</v>
      </c>
      <c r="G228" s="128">
        <f>O224</f>
        <v>0</v>
      </c>
      <c r="H228" s="138" t="str">
        <f>N224</f>
        <v>:</v>
      </c>
      <c r="I228" s="140">
        <f>M224</f>
        <v>0</v>
      </c>
      <c r="J228" s="128">
        <f>O226</f>
        <v>0</v>
      </c>
      <c r="K228" s="138" t="str">
        <f>N226</f>
        <v>:</v>
      </c>
      <c r="L228" s="140">
        <f>M226</f>
        <v>0</v>
      </c>
      <c r="M228" s="130"/>
      <c r="N228" s="131"/>
      <c r="O228" s="132"/>
      <c r="P228" s="136">
        <f>D228+G228+J228</f>
        <v>0</v>
      </c>
      <c r="Q228" s="138" t="s">
        <v>7</v>
      </c>
      <c r="R228" s="140">
        <f>F228+I228+L228</f>
        <v>0</v>
      </c>
      <c r="S228" s="142">
        <f>IF(D228&gt;F228,2,IF(AND(D228&lt;F228,E228=":"),1,0))+IF(G228&gt;I228,2,IF(AND(G228&lt;I228,H228=":"),1,0))+IF(J228&gt;L228,2,IF(AND(J228&lt;L228,K228=":"),1,0))</f>
        <v>0</v>
      </c>
      <c r="T228" s="144"/>
    </row>
    <row r="229" spans="1:38" ht="13.5" thickBot="1" x14ac:dyDescent="0.35">
      <c r="A229" s="162"/>
      <c r="B229" s="164"/>
      <c r="C229" s="36" t="str">
        <f>IF(A228&gt;0,IF(VLOOKUP(A228,seznam!$A$2:$C$129,2)&gt;0,VLOOKUP(A228,seznam!$A$2:$C$129,2),"------"),"------")</f>
        <v>------</v>
      </c>
      <c r="D229" s="139"/>
      <c r="E229" s="139"/>
      <c r="F229" s="141"/>
      <c r="G229" s="146"/>
      <c r="H229" s="139"/>
      <c r="I229" s="141"/>
      <c r="J229" s="146"/>
      <c r="K229" s="139"/>
      <c r="L229" s="141"/>
      <c r="M229" s="133"/>
      <c r="N229" s="134"/>
      <c r="O229" s="135"/>
      <c r="P229" s="137"/>
      <c r="Q229" s="139"/>
      <c r="R229" s="141"/>
      <c r="S229" s="143"/>
      <c r="T229" s="145"/>
    </row>
    <row r="230" spans="1:38" ht="13.5" thickBot="1" x14ac:dyDescent="0.35"/>
    <row r="231" spans="1:38" ht="13.5" thickBot="1" x14ac:dyDescent="0.35">
      <c r="A231" s="90" t="s">
        <v>2</v>
      </c>
      <c r="B231" s="177" t="s">
        <v>46</v>
      </c>
      <c r="C231" s="178"/>
      <c r="D231" s="179">
        <v>1</v>
      </c>
      <c r="E231" s="180"/>
      <c r="F231" s="181"/>
      <c r="G231" s="182">
        <v>2</v>
      </c>
      <c r="H231" s="180"/>
      <c r="I231" s="181"/>
      <c r="J231" s="182">
        <v>3</v>
      </c>
      <c r="K231" s="180"/>
      <c r="L231" s="181"/>
      <c r="M231" s="182">
        <v>4</v>
      </c>
      <c r="N231" s="180"/>
      <c r="O231" s="183"/>
      <c r="P231" s="179" t="s">
        <v>4</v>
      </c>
      <c r="Q231" s="184"/>
      <c r="R231" s="185"/>
      <c r="S231" s="5" t="s">
        <v>5</v>
      </c>
      <c r="T231" s="4" t="s">
        <v>6</v>
      </c>
    </row>
    <row r="232" spans="1:38" x14ac:dyDescent="0.3">
      <c r="A232" s="172"/>
      <c r="B232" s="173">
        <v>1</v>
      </c>
      <c r="C232" s="37" t="str">
        <f>IF(A232&gt;0,IF(VLOOKUP(A232,seznam!$A$2:$C$129,3)&gt;0,VLOOKUP(A232,seznam!$A$2:$C$129,3),"------"),"------")</f>
        <v>------</v>
      </c>
      <c r="D232" s="174"/>
      <c r="E232" s="175"/>
      <c r="F232" s="176"/>
      <c r="G232" s="168">
        <f>AE235</f>
        <v>0</v>
      </c>
      <c r="H232" s="169" t="str">
        <f>AF235</f>
        <v>:</v>
      </c>
      <c r="I232" s="170">
        <f>AG235</f>
        <v>0</v>
      </c>
      <c r="J232" s="168">
        <f>AG237</f>
        <v>0</v>
      </c>
      <c r="K232" s="169" t="str">
        <f>AF237</f>
        <v>:</v>
      </c>
      <c r="L232" s="170">
        <f>AE237</f>
        <v>0</v>
      </c>
      <c r="M232" s="168">
        <f>AE232</f>
        <v>0</v>
      </c>
      <c r="N232" s="169" t="str">
        <f>AF232</f>
        <v>:</v>
      </c>
      <c r="O232" s="171">
        <f>AG232</f>
        <v>0</v>
      </c>
      <c r="P232" s="159">
        <f>G232+J232+M232</f>
        <v>0</v>
      </c>
      <c r="Q232" s="169" t="s">
        <v>7</v>
      </c>
      <c r="R232" s="170">
        <f>I232+L232+O232</f>
        <v>0</v>
      </c>
      <c r="S232" s="186">
        <f>IF(G232&gt;I232,2,IF(AND(G232&lt;I232,H232=":"),1,0))+IF(J232&gt;L232,2,IF(AND(J232&lt;L232,K232=":"),1,0))+IF(M232&gt;O232,2,IF(AND(M232&lt;O232,N232=":"),1,0))</f>
        <v>0</v>
      </c>
      <c r="T232" s="160"/>
      <c r="V232" s="6">
        <v>1</v>
      </c>
      <c r="W232" s="10" t="str">
        <f>C233</f>
        <v>------</v>
      </c>
      <c r="X232" s="16" t="s">
        <v>10</v>
      </c>
      <c r="Y232" s="13" t="str">
        <f>C239</f>
        <v>------</v>
      </c>
      <c r="Z232" s="40"/>
      <c r="AA232" s="41"/>
      <c r="AB232" s="41"/>
      <c r="AC232" s="41"/>
      <c r="AD232" s="45"/>
      <c r="AE232" s="22">
        <f t="shared" ref="AE232:AE237" si="44">IF(AND(LEN(Z232)&gt;0,MID(Z232,1,1)&lt;&gt;"-"),"1","0")+IF(AND(LEN(AA232)&gt;0,MID(AA232,1,1)&lt;&gt;"-"),"1","0")+IF(AND(LEN(AB232)&gt;0,MID(AB232,1,1)&lt;&gt;"-"),"1","0")+IF(AND(LEN(AC232)&gt;0,MID(AC232,1,1)&lt;&gt;"-"),"1","0")+IF(AND(LEN(AD232)&gt;0,MID(AD232,1,1)&lt;&gt;"-"),"1","0")</f>
        <v>0</v>
      </c>
      <c r="AF232" s="23" t="s">
        <v>7</v>
      </c>
      <c r="AG232" s="24">
        <f t="shared" ref="AG232:AG237" si="45">IF(AND(LEN(Z232)&gt;0,MID(Z232,1,1)="-"),"1","0")+IF(AND(LEN(AA232)&gt;0,MID(AA232,1,1)="-"),"1","0")+IF(AND(LEN(AB232)&gt;0,MID(AB232,1,1)="-"),"1","0")+IF(AND(LEN(AC232)&gt;0,MID(AC232,1,1)="-"),"1","0")+IF(AND(LEN(AD232)&gt;0,MID(AD232,1,1)="-"),"1","0")</f>
        <v>0</v>
      </c>
      <c r="AJ232" s="115">
        <f>A232</f>
        <v>0</v>
      </c>
      <c r="AK232" s="115">
        <f>A238</f>
        <v>0</v>
      </c>
      <c r="AL232" s="115">
        <f>A234</f>
        <v>0</v>
      </c>
    </row>
    <row r="233" spans="1:38" x14ac:dyDescent="0.3">
      <c r="A233" s="161"/>
      <c r="B233" s="167"/>
      <c r="C233" s="89" t="str">
        <f>IF(A232&gt;0,IF(VLOOKUP(A232,seznam!$A$2:$C$129,2)&gt;0,VLOOKUP(A232,seznam!$A$2:$C$129,2),"------"),"------")</f>
        <v>------</v>
      </c>
      <c r="D233" s="157"/>
      <c r="E233" s="157"/>
      <c r="F233" s="158"/>
      <c r="G233" s="129"/>
      <c r="H233" s="148"/>
      <c r="I233" s="149"/>
      <c r="J233" s="129"/>
      <c r="K233" s="148"/>
      <c r="L233" s="149"/>
      <c r="M233" s="129"/>
      <c r="N233" s="148"/>
      <c r="O233" s="166"/>
      <c r="P233" s="147"/>
      <c r="Q233" s="148"/>
      <c r="R233" s="149"/>
      <c r="S233" s="150"/>
      <c r="T233" s="151"/>
      <c r="V233" s="7">
        <v>2</v>
      </c>
      <c r="W233" s="11" t="str">
        <f>C235</f>
        <v>------</v>
      </c>
      <c r="X233" s="17" t="s">
        <v>10</v>
      </c>
      <c r="Y233" s="14" t="str">
        <f>C237</f>
        <v>------</v>
      </c>
      <c r="Z233" s="42"/>
      <c r="AA233" s="39"/>
      <c r="AB233" s="39"/>
      <c r="AC233" s="39"/>
      <c r="AD233" s="46"/>
      <c r="AE233" s="25">
        <f t="shared" si="44"/>
        <v>0</v>
      </c>
      <c r="AF233" s="26" t="s">
        <v>7</v>
      </c>
      <c r="AG233" s="27">
        <f t="shared" si="45"/>
        <v>0</v>
      </c>
      <c r="AJ233" s="115">
        <f>A234</f>
        <v>0</v>
      </c>
      <c r="AK233" s="115">
        <f>A236</f>
        <v>0</v>
      </c>
      <c r="AL233" s="115">
        <f>A238</f>
        <v>0</v>
      </c>
    </row>
    <row r="234" spans="1:38" x14ac:dyDescent="0.3">
      <c r="A234" s="161"/>
      <c r="B234" s="163">
        <v>2</v>
      </c>
      <c r="C234" s="38" t="str">
        <f>IF(A234&gt;0,IF(VLOOKUP(A234,seznam!$A$2:$C$129,3)&gt;0,VLOOKUP(A234,seznam!$A$2:$C$129,3),"------"),"------")</f>
        <v>------</v>
      </c>
      <c r="D234" s="138">
        <f>I232</f>
        <v>0</v>
      </c>
      <c r="E234" s="138" t="str">
        <f>H232</f>
        <v>:</v>
      </c>
      <c r="F234" s="140">
        <f>G232</f>
        <v>0</v>
      </c>
      <c r="G234" s="130"/>
      <c r="H234" s="131"/>
      <c r="I234" s="155"/>
      <c r="J234" s="128">
        <f>AE233</f>
        <v>0</v>
      </c>
      <c r="K234" s="138" t="str">
        <f>AF233</f>
        <v>:</v>
      </c>
      <c r="L234" s="140">
        <f>AG233</f>
        <v>0</v>
      </c>
      <c r="M234" s="128">
        <f>AE236</f>
        <v>0</v>
      </c>
      <c r="N234" s="138" t="str">
        <f>AF236</f>
        <v>:</v>
      </c>
      <c r="O234" s="165">
        <f>AG236</f>
        <v>0</v>
      </c>
      <c r="P234" s="136">
        <f>D234+J234+M234</f>
        <v>0</v>
      </c>
      <c r="Q234" s="138" t="s">
        <v>7</v>
      </c>
      <c r="R234" s="140">
        <f>F234+L234+O234</f>
        <v>0</v>
      </c>
      <c r="S234" s="142">
        <f>IF(D234&gt;F234,2,IF(AND(D234&lt;F234,E234=":"),1,0))+IF(J234&gt;L234,2,IF(AND(J234&lt;L234,K234=":"),1,0))+IF(M234&gt;O234,2,IF(AND(M234&lt;O234,N234=":"),1,0))</f>
        <v>0</v>
      </c>
      <c r="T234" s="144"/>
      <c r="V234" s="7">
        <v>3</v>
      </c>
      <c r="W234" s="11" t="str">
        <f>C239</f>
        <v>------</v>
      </c>
      <c r="X234" s="18" t="s">
        <v>10</v>
      </c>
      <c r="Y234" s="14" t="str">
        <f>C237</f>
        <v>------</v>
      </c>
      <c r="Z234" s="42"/>
      <c r="AA234" s="39"/>
      <c r="AB234" s="39"/>
      <c r="AC234" s="39"/>
      <c r="AD234" s="46"/>
      <c r="AE234" s="25">
        <f t="shared" si="44"/>
        <v>0</v>
      </c>
      <c r="AF234" s="26" t="s">
        <v>7</v>
      </c>
      <c r="AG234" s="27">
        <f t="shared" si="45"/>
        <v>0</v>
      </c>
      <c r="AJ234" s="115">
        <f>A238</f>
        <v>0</v>
      </c>
      <c r="AK234" s="115">
        <f>A236</f>
        <v>0</v>
      </c>
      <c r="AL234" s="115">
        <f>A232</f>
        <v>0</v>
      </c>
    </row>
    <row r="235" spans="1:38" x14ac:dyDescent="0.3">
      <c r="A235" s="161"/>
      <c r="B235" s="167"/>
      <c r="C235" s="35" t="str">
        <f>IF(A234&gt;0,IF(VLOOKUP(A234,seznam!$A$2:$C$129,2)&gt;0,VLOOKUP(A234,seznam!$A$2:$C$129,2),"------"),"------")</f>
        <v>------</v>
      </c>
      <c r="D235" s="148"/>
      <c r="E235" s="148"/>
      <c r="F235" s="149"/>
      <c r="G235" s="156"/>
      <c r="H235" s="157"/>
      <c r="I235" s="158"/>
      <c r="J235" s="129"/>
      <c r="K235" s="148"/>
      <c r="L235" s="149"/>
      <c r="M235" s="129"/>
      <c r="N235" s="148"/>
      <c r="O235" s="166"/>
      <c r="P235" s="152"/>
      <c r="Q235" s="153"/>
      <c r="R235" s="154"/>
      <c r="S235" s="150"/>
      <c r="T235" s="151"/>
      <c r="V235" s="7">
        <v>4</v>
      </c>
      <c r="W235" s="11" t="str">
        <f>C233</f>
        <v>------</v>
      </c>
      <c r="X235" s="17" t="s">
        <v>10</v>
      </c>
      <c r="Y235" s="14" t="str">
        <f>C235</f>
        <v>------</v>
      </c>
      <c r="Z235" s="42"/>
      <c r="AA235" s="39"/>
      <c r="AB235" s="39"/>
      <c r="AC235" s="39"/>
      <c r="AD235" s="46"/>
      <c r="AE235" s="25">
        <f t="shared" si="44"/>
        <v>0</v>
      </c>
      <c r="AF235" s="26" t="s">
        <v>7</v>
      </c>
      <c r="AG235" s="27">
        <f t="shared" si="45"/>
        <v>0</v>
      </c>
      <c r="AJ235" s="115">
        <f>A232</f>
        <v>0</v>
      </c>
      <c r="AK235" s="115">
        <f>A234</f>
        <v>0</v>
      </c>
      <c r="AL235" s="115">
        <f>A236</f>
        <v>0</v>
      </c>
    </row>
    <row r="236" spans="1:38" x14ac:dyDescent="0.3">
      <c r="A236" s="161"/>
      <c r="B236" s="163">
        <v>3</v>
      </c>
      <c r="C236" s="38" t="str">
        <f>IF(A236&gt;0,IF(VLOOKUP(A236,seznam!$A$2:$C$129,3)&gt;0,VLOOKUP(A236,seznam!$A$2:$C$129,3),"------"),"------")</f>
        <v>------</v>
      </c>
      <c r="D236" s="138">
        <f>L232</f>
        <v>0</v>
      </c>
      <c r="E236" s="138" t="str">
        <f>K232</f>
        <v>:</v>
      </c>
      <c r="F236" s="140">
        <f>J232</f>
        <v>0</v>
      </c>
      <c r="G236" s="128">
        <f>L234</f>
        <v>0</v>
      </c>
      <c r="H236" s="138" t="str">
        <f>K234</f>
        <v>:</v>
      </c>
      <c r="I236" s="140">
        <f>J234</f>
        <v>0</v>
      </c>
      <c r="J236" s="130"/>
      <c r="K236" s="131"/>
      <c r="L236" s="155"/>
      <c r="M236" s="128">
        <f>AG234</f>
        <v>0</v>
      </c>
      <c r="N236" s="138" t="str">
        <f>AF234</f>
        <v>:</v>
      </c>
      <c r="O236" s="165">
        <f>AE234</f>
        <v>0</v>
      </c>
      <c r="P236" s="136">
        <f>D236+G236+M236</f>
        <v>0</v>
      </c>
      <c r="Q236" s="138" t="s">
        <v>7</v>
      </c>
      <c r="R236" s="140">
        <f>F236+I236+O236</f>
        <v>0</v>
      </c>
      <c r="S236" s="142">
        <f>IF(D236&gt;F236,2,IF(AND(D236&lt;F236,E236=":"),1,0))+IF(G236&gt;I236,2,IF(AND(G236&lt;I236,H236=":"),1,0))+IF(M236&gt;O236,2,IF(AND(M236&lt;O236,N236=":"),1,0))</f>
        <v>0</v>
      </c>
      <c r="T236" s="144"/>
      <c r="V236" s="7">
        <v>5</v>
      </c>
      <c r="W236" s="11" t="str">
        <f>C235</f>
        <v>------</v>
      </c>
      <c r="X236" s="17" t="s">
        <v>10</v>
      </c>
      <c r="Y236" s="14" t="str">
        <f>C239</f>
        <v>------</v>
      </c>
      <c r="Z236" s="42"/>
      <c r="AA236" s="39"/>
      <c r="AB236" s="39"/>
      <c r="AC236" s="39"/>
      <c r="AD236" s="46"/>
      <c r="AE236" s="25">
        <f t="shared" si="44"/>
        <v>0</v>
      </c>
      <c r="AF236" s="26" t="s">
        <v>7</v>
      </c>
      <c r="AG236" s="27">
        <f t="shared" si="45"/>
        <v>0</v>
      </c>
      <c r="AJ236" s="115">
        <f>A234</f>
        <v>0</v>
      </c>
      <c r="AK236" s="115">
        <f>A238</f>
        <v>0</v>
      </c>
      <c r="AL236" s="115">
        <f>A232</f>
        <v>0</v>
      </c>
    </row>
    <row r="237" spans="1:38" ht="13.5" thickBot="1" x14ac:dyDescent="0.35">
      <c r="A237" s="161"/>
      <c r="B237" s="167"/>
      <c r="C237" s="35" t="str">
        <f>IF(A236&gt;0,IF(VLOOKUP(A236,seznam!$A$2:$C$129,2)&gt;0,VLOOKUP(A236,seznam!$A$2:$C$129,2),"------"),"------")</f>
        <v>------</v>
      </c>
      <c r="D237" s="148"/>
      <c r="E237" s="148"/>
      <c r="F237" s="149"/>
      <c r="G237" s="129"/>
      <c r="H237" s="148"/>
      <c r="I237" s="149"/>
      <c r="J237" s="156"/>
      <c r="K237" s="157"/>
      <c r="L237" s="158"/>
      <c r="M237" s="129"/>
      <c r="N237" s="148"/>
      <c r="O237" s="166"/>
      <c r="P237" s="147"/>
      <c r="Q237" s="148"/>
      <c r="R237" s="149"/>
      <c r="S237" s="150"/>
      <c r="T237" s="151"/>
      <c r="V237" s="8">
        <v>6</v>
      </c>
      <c r="W237" s="12" t="str">
        <f>C237</f>
        <v>------</v>
      </c>
      <c r="X237" s="19" t="s">
        <v>10</v>
      </c>
      <c r="Y237" s="15" t="str">
        <f>C233</f>
        <v>------</v>
      </c>
      <c r="Z237" s="43"/>
      <c r="AA237" s="44"/>
      <c r="AB237" s="44"/>
      <c r="AC237" s="44"/>
      <c r="AD237" s="47"/>
      <c r="AE237" s="28">
        <f t="shared" si="44"/>
        <v>0</v>
      </c>
      <c r="AF237" s="29" t="s">
        <v>7</v>
      </c>
      <c r="AG237" s="30">
        <f t="shared" si="45"/>
        <v>0</v>
      </c>
      <c r="AJ237" s="115">
        <f>A236</f>
        <v>0</v>
      </c>
      <c r="AK237" s="115">
        <f>A232</f>
        <v>0</v>
      </c>
      <c r="AL237" s="115">
        <f>A234</f>
        <v>0</v>
      </c>
    </row>
    <row r="238" spans="1:38" x14ac:dyDescent="0.3">
      <c r="A238" s="161"/>
      <c r="B238" s="163">
        <v>4</v>
      </c>
      <c r="C238" s="38" t="str">
        <f>IF(A238&gt;0,IF(VLOOKUP(A238,seznam!$A$2:$C$129,3)&gt;0,VLOOKUP(A238,seznam!$A$2:$C$129,3),"------"),"------")</f>
        <v>------</v>
      </c>
      <c r="D238" s="138">
        <f>O232</f>
        <v>0</v>
      </c>
      <c r="E238" s="138" t="str">
        <f>N232</f>
        <v>:</v>
      </c>
      <c r="F238" s="140">
        <f>M232</f>
        <v>0</v>
      </c>
      <c r="G238" s="128">
        <f>O234</f>
        <v>0</v>
      </c>
      <c r="H238" s="138" t="str">
        <f>N234</f>
        <v>:</v>
      </c>
      <c r="I238" s="140">
        <f>M234</f>
        <v>0</v>
      </c>
      <c r="J238" s="128">
        <f>O236</f>
        <v>0</v>
      </c>
      <c r="K238" s="138" t="str">
        <f>N236</f>
        <v>:</v>
      </c>
      <c r="L238" s="140">
        <f>M236</f>
        <v>0</v>
      </c>
      <c r="M238" s="130"/>
      <c r="N238" s="131"/>
      <c r="O238" s="132"/>
      <c r="P238" s="136">
        <f>D238+G238+J238</f>
        <v>0</v>
      </c>
      <c r="Q238" s="138" t="s">
        <v>7</v>
      </c>
      <c r="R238" s="140">
        <f>F238+I238+L238</f>
        <v>0</v>
      </c>
      <c r="S238" s="142">
        <f>IF(D238&gt;F238,2,IF(AND(D238&lt;F238,E238=":"),1,0))+IF(G238&gt;I238,2,IF(AND(G238&lt;I238,H238=":"),1,0))+IF(J238&gt;L238,2,IF(AND(J238&lt;L238,K238=":"),1,0))</f>
        <v>0</v>
      </c>
      <c r="T238" s="144"/>
    </row>
    <row r="239" spans="1:38" ht="13.5" thickBot="1" x14ac:dyDescent="0.35">
      <c r="A239" s="162"/>
      <c r="B239" s="164"/>
      <c r="C239" s="36" t="str">
        <f>IF(A238&gt;0,IF(VLOOKUP(A238,seznam!$A$2:$C$129,2)&gt;0,VLOOKUP(A238,seznam!$A$2:$C$129,2),"------"),"------")</f>
        <v>------</v>
      </c>
      <c r="D239" s="139"/>
      <c r="E239" s="139"/>
      <c r="F239" s="141"/>
      <c r="G239" s="146"/>
      <c r="H239" s="139"/>
      <c r="I239" s="141"/>
      <c r="J239" s="146"/>
      <c r="K239" s="139"/>
      <c r="L239" s="141"/>
      <c r="M239" s="133"/>
      <c r="N239" s="134"/>
      <c r="O239" s="135"/>
      <c r="P239" s="137"/>
      <c r="Q239" s="139"/>
      <c r="R239" s="141"/>
      <c r="S239" s="143"/>
      <c r="T239" s="145"/>
    </row>
    <row r="240" spans="1:38" ht="13.5" thickBot="1" x14ac:dyDescent="0.35"/>
    <row r="241" spans="1:38" ht="13.5" thickBot="1" x14ac:dyDescent="0.35">
      <c r="A241" s="90" t="s">
        <v>2</v>
      </c>
      <c r="B241" s="177" t="s">
        <v>48</v>
      </c>
      <c r="C241" s="178"/>
      <c r="D241" s="179">
        <v>1</v>
      </c>
      <c r="E241" s="180"/>
      <c r="F241" s="181"/>
      <c r="G241" s="182">
        <v>2</v>
      </c>
      <c r="H241" s="180"/>
      <c r="I241" s="181"/>
      <c r="J241" s="182">
        <v>3</v>
      </c>
      <c r="K241" s="180"/>
      <c r="L241" s="181"/>
      <c r="M241" s="182">
        <v>4</v>
      </c>
      <c r="N241" s="180"/>
      <c r="O241" s="183"/>
      <c r="P241" s="179" t="s">
        <v>4</v>
      </c>
      <c r="Q241" s="184"/>
      <c r="R241" s="185"/>
      <c r="S241" s="5" t="s">
        <v>5</v>
      </c>
      <c r="T241" s="4" t="s">
        <v>6</v>
      </c>
    </row>
    <row r="242" spans="1:38" x14ac:dyDescent="0.3">
      <c r="A242" s="172"/>
      <c r="B242" s="173">
        <v>1</v>
      </c>
      <c r="C242" s="37" t="str">
        <f>IF(A242&gt;0,IF(VLOOKUP(A242,seznam!$A$2:$C$129,3)&gt;0,VLOOKUP(A242,seznam!$A$2:$C$129,3),"------"),"------")</f>
        <v>------</v>
      </c>
      <c r="D242" s="174"/>
      <c r="E242" s="175"/>
      <c r="F242" s="176"/>
      <c r="G242" s="168">
        <f>AE245</f>
        <v>0</v>
      </c>
      <c r="H242" s="169" t="str">
        <f>AF245</f>
        <v>:</v>
      </c>
      <c r="I242" s="170">
        <f>AG245</f>
        <v>0</v>
      </c>
      <c r="J242" s="168">
        <f>AG247</f>
        <v>0</v>
      </c>
      <c r="K242" s="169" t="str">
        <f>AF247</f>
        <v>:</v>
      </c>
      <c r="L242" s="170">
        <f>AE247</f>
        <v>0</v>
      </c>
      <c r="M242" s="168">
        <f>AE242</f>
        <v>0</v>
      </c>
      <c r="N242" s="169" t="str">
        <f>AF242</f>
        <v>:</v>
      </c>
      <c r="O242" s="171">
        <f>AG242</f>
        <v>0</v>
      </c>
      <c r="P242" s="159">
        <f>G242+J242+M242</f>
        <v>0</v>
      </c>
      <c r="Q242" s="169" t="s">
        <v>7</v>
      </c>
      <c r="R242" s="170">
        <f>I242+L242+O242</f>
        <v>0</v>
      </c>
      <c r="S242" s="186">
        <f>IF(G242&gt;I242,2,IF(AND(G242&lt;I242,H242=":"),1,0))+IF(J242&gt;L242,2,IF(AND(J242&lt;L242,K242=":"),1,0))+IF(M242&gt;O242,2,IF(AND(M242&lt;O242,N242=":"),1,0))</f>
        <v>0</v>
      </c>
      <c r="T242" s="160"/>
      <c r="V242" s="6">
        <v>1</v>
      </c>
      <c r="W242" s="10" t="str">
        <f>C243</f>
        <v>------</v>
      </c>
      <c r="X242" s="16" t="s">
        <v>10</v>
      </c>
      <c r="Y242" s="13" t="str">
        <f>C249</f>
        <v>------</v>
      </c>
      <c r="Z242" s="40"/>
      <c r="AA242" s="41"/>
      <c r="AB242" s="41"/>
      <c r="AC242" s="41"/>
      <c r="AD242" s="45"/>
      <c r="AE242" s="22">
        <f t="shared" ref="AE242:AE247" si="46">IF(AND(LEN(Z242)&gt;0,MID(Z242,1,1)&lt;&gt;"-"),"1","0")+IF(AND(LEN(AA242)&gt;0,MID(AA242,1,1)&lt;&gt;"-"),"1","0")+IF(AND(LEN(AB242)&gt;0,MID(AB242,1,1)&lt;&gt;"-"),"1","0")+IF(AND(LEN(AC242)&gt;0,MID(AC242,1,1)&lt;&gt;"-"),"1","0")+IF(AND(LEN(AD242)&gt;0,MID(AD242,1,1)&lt;&gt;"-"),"1","0")</f>
        <v>0</v>
      </c>
      <c r="AF242" s="23" t="s">
        <v>7</v>
      </c>
      <c r="AG242" s="24">
        <f t="shared" ref="AG242:AG247" si="47">IF(AND(LEN(Z242)&gt;0,MID(Z242,1,1)="-"),"1","0")+IF(AND(LEN(AA242)&gt;0,MID(AA242,1,1)="-"),"1","0")+IF(AND(LEN(AB242)&gt;0,MID(AB242,1,1)="-"),"1","0")+IF(AND(LEN(AC242)&gt;0,MID(AC242,1,1)="-"),"1","0")+IF(AND(LEN(AD242)&gt;0,MID(AD242,1,1)="-"),"1","0")</f>
        <v>0</v>
      </c>
      <c r="AJ242" s="115">
        <f>A242</f>
        <v>0</v>
      </c>
      <c r="AK242" s="115">
        <f>A248</f>
        <v>0</v>
      </c>
      <c r="AL242" s="115">
        <f>A244</f>
        <v>0</v>
      </c>
    </row>
    <row r="243" spans="1:38" x14ac:dyDescent="0.3">
      <c r="A243" s="161"/>
      <c r="B243" s="167"/>
      <c r="C243" s="89" t="str">
        <f>IF(A242&gt;0,IF(VLOOKUP(A242,seznam!$A$2:$C$129,2)&gt;0,VLOOKUP(A242,seznam!$A$2:$C$129,2),"------"),"------")</f>
        <v>------</v>
      </c>
      <c r="D243" s="157"/>
      <c r="E243" s="157"/>
      <c r="F243" s="158"/>
      <c r="G243" s="129"/>
      <c r="H243" s="148"/>
      <c r="I243" s="149"/>
      <c r="J243" s="129"/>
      <c r="K243" s="148"/>
      <c r="L243" s="149"/>
      <c r="M243" s="129"/>
      <c r="N243" s="148"/>
      <c r="O243" s="166"/>
      <c r="P243" s="147"/>
      <c r="Q243" s="148"/>
      <c r="R243" s="149"/>
      <c r="S243" s="150"/>
      <c r="T243" s="151"/>
      <c r="V243" s="7">
        <v>2</v>
      </c>
      <c r="W243" s="11" t="str">
        <f>C245</f>
        <v>------</v>
      </c>
      <c r="X243" s="17" t="s">
        <v>10</v>
      </c>
      <c r="Y243" s="14" t="str">
        <f>C247</f>
        <v>------</v>
      </c>
      <c r="Z243" s="42"/>
      <c r="AA243" s="39"/>
      <c r="AB243" s="39"/>
      <c r="AC243" s="39"/>
      <c r="AD243" s="46"/>
      <c r="AE243" s="25">
        <f t="shared" si="46"/>
        <v>0</v>
      </c>
      <c r="AF243" s="26" t="s">
        <v>7</v>
      </c>
      <c r="AG243" s="27">
        <f t="shared" si="47"/>
        <v>0</v>
      </c>
      <c r="AJ243" s="115">
        <f>A244</f>
        <v>0</v>
      </c>
      <c r="AK243" s="115">
        <f>A246</f>
        <v>0</v>
      </c>
      <c r="AL243" s="115">
        <f>A248</f>
        <v>0</v>
      </c>
    </row>
    <row r="244" spans="1:38" x14ac:dyDescent="0.3">
      <c r="A244" s="161"/>
      <c r="B244" s="163">
        <v>2</v>
      </c>
      <c r="C244" s="38" t="str">
        <f>IF(A244&gt;0,IF(VLOOKUP(A244,seznam!$A$2:$C$129,3)&gt;0,VLOOKUP(A244,seznam!$A$2:$C$129,3),"------"),"------")</f>
        <v>------</v>
      </c>
      <c r="D244" s="138">
        <f>I242</f>
        <v>0</v>
      </c>
      <c r="E244" s="138" t="str">
        <f>H242</f>
        <v>:</v>
      </c>
      <c r="F244" s="140">
        <f>G242</f>
        <v>0</v>
      </c>
      <c r="G244" s="130"/>
      <c r="H244" s="131"/>
      <c r="I244" s="155"/>
      <c r="J244" s="128">
        <f>AE243</f>
        <v>0</v>
      </c>
      <c r="K244" s="138" t="str">
        <f>AF243</f>
        <v>:</v>
      </c>
      <c r="L244" s="140">
        <f>AG243</f>
        <v>0</v>
      </c>
      <c r="M244" s="128">
        <f>AE246</f>
        <v>0</v>
      </c>
      <c r="N244" s="138" t="str">
        <f>AF246</f>
        <v>:</v>
      </c>
      <c r="O244" s="165">
        <f>AG246</f>
        <v>0</v>
      </c>
      <c r="P244" s="136">
        <f>D244+J244+M244</f>
        <v>0</v>
      </c>
      <c r="Q244" s="138" t="s">
        <v>7</v>
      </c>
      <c r="R244" s="140">
        <f>F244+L244+O244</f>
        <v>0</v>
      </c>
      <c r="S244" s="142">
        <f>IF(D244&gt;F244,2,IF(AND(D244&lt;F244,E244=":"),1,0))+IF(J244&gt;L244,2,IF(AND(J244&lt;L244,K244=":"),1,0))+IF(M244&gt;O244,2,IF(AND(M244&lt;O244,N244=":"),1,0))</f>
        <v>0</v>
      </c>
      <c r="T244" s="144"/>
      <c r="V244" s="7">
        <v>3</v>
      </c>
      <c r="W244" s="11" t="str">
        <f>C249</f>
        <v>------</v>
      </c>
      <c r="X244" s="18" t="s">
        <v>10</v>
      </c>
      <c r="Y244" s="14" t="str">
        <f>C247</f>
        <v>------</v>
      </c>
      <c r="Z244" s="42"/>
      <c r="AA244" s="39"/>
      <c r="AB244" s="39"/>
      <c r="AC244" s="39"/>
      <c r="AD244" s="46"/>
      <c r="AE244" s="25">
        <f t="shared" si="46"/>
        <v>0</v>
      </c>
      <c r="AF244" s="26" t="s">
        <v>7</v>
      </c>
      <c r="AG244" s="27">
        <f t="shared" si="47"/>
        <v>0</v>
      </c>
      <c r="AJ244" s="115">
        <f>A248</f>
        <v>0</v>
      </c>
      <c r="AK244" s="115">
        <f>A246</f>
        <v>0</v>
      </c>
      <c r="AL244" s="115">
        <f>A242</f>
        <v>0</v>
      </c>
    </row>
    <row r="245" spans="1:38" x14ac:dyDescent="0.3">
      <c r="A245" s="161"/>
      <c r="B245" s="167"/>
      <c r="C245" s="35" t="str">
        <f>IF(A244&gt;0,IF(VLOOKUP(A244,seznam!$A$2:$C$129,2)&gt;0,VLOOKUP(A244,seznam!$A$2:$C$129,2),"------"),"------")</f>
        <v>------</v>
      </c>
      <c r="D245" s="148"/>
      <c r="E245" s="148"/>
      <c r="F245" s="149"/>
      <c r="G245" s="156"/>
      <c r="H245" s="157"/>
      <c r="I245" s="158"/>
      <c r="J245" s="129"/>
      <c r="K245" s="148"/>
      <c r="L245" s="149"/>
      <c r="M245" s="129"/>
      <c r="N245" s="148"/>
      <c r="O245" s="166"/>
      <c r="P245" s="152"/>
      <c r="Q245" s="153"/>
      <c r="R245" s="154"/>
      <c r="S245" s="150"/>
      <c r="T245" s="151"/>
      <c r="V245" s="7">
        <v>4</v>
      </c>
      <c r="W245" s="11" t="str">
        <f>C243</f>
        <v>------</v>
      </c>
      <c r="X245" s="17" t="s">
        <v>10</v>
      </c>
      <c r="Y245" s="14" t="str">
        <f>C245</f>
        <v>------</v>
      </c>
      <c r="Z245" s="42"/>
      <c r="AA245" s="39"/>
      <c r="AB245" s="39"/>
      <c r="AC245" s="39"/>
      <c r="AD245" s="46"/>
      <c r="AE245" s="25">
        <f t="shared" si="46"/>
        <v>0</v>
      </c>
      <c r="AF245" s="26" t="s">
        <v>7</v>
      </c>
      <c r="AG245" s="27">
        <f t="shared" si="47"/>
        <v>0</v>
      </c>
      <c r="AJ245" s="115">
        <f>A242</f>
        <v>0</v>
      </c>
      <c r="AK245" s="115">
        <f>A244</f>
        <v>0</v>
      </c>
      <c r="AL245" s="115">
        <f>A246</f>
        <v>0</v>
      </c>
    </row>
    <row r="246" spans="1:38" x14ac:dyDescent="0.3">
      <c r="A246" s="161"/>
      <c r="B246" s="163">
        <v>3</v>
      </c>
      <c r="C246" s="38" t="str">
        <f>IF(A246&gt;0,IF(VLOOKUP(A246,seznam!$A$2:$C$129,3)&gt;0,VLOOKUP(A246,seznam!$A$2:$C$129,3),"------"),"------")</f>
        <v>------</v>
      </c>
      <c r="D246" s="138">
        <f>L242</f>
        <v>0</v>
      </c>
      <c r="E246" s="138" t="str">
        <f>K242</f>
        <v>:</v>
      </c>
      <c r="F246" s="140">
        <f>J242</f>
        <v>0</v>
      </c>
      <c r="G246" s="128">
        <f>L244</f>
        <v>0</v>
      </c>
      <c r="H246" s="138" t="str">
        <f>K244</f>
        <v>:</v>
      </c>
      <c r="I246" s="140">
        <f>J244</f>
        <v>0</v>
      </c>
      <c r="J246" s="130"/>
      <c r="K246" s="131"/>
      <c r="L246" s="155"/>
      <c r="M246" s="128">
        <f>AG244</f>
        <v>0</v>
      </c>
      <c r="N246" s="138" t="str">
        <f>AF244</f>
        <v>:</v>
      </c>
      <c r="O246" s="165">
        <f>AE244</f>
        <v>0</v>
      </c>
      <c r="P246" s="136">
        <f>D246+G246+M246</f>
        <v>0</v>
      </c>
      <c r="Q246" s="138" t="s">
        <v>7</v>
      </c>
      <c r="R246" s="140">
        <f>F246+I246+O246</f>
        <v>0</v>
      </c>
      <c r="S246" s="142">
        <f>IF(D246&gt;F246,2,IF(AND(D246&lt;F246,E246=":"),1,0))+IF(G246&gt;I246,2,IF(AND(G246&lt;I246,H246=":"),1,0))+IF(M246&gt;O246,2,IF(AND(M246&lt;O246,N246=":"),1,0))</f>
        <v>0</v>
      </c>
      <c r="T246" s="144"/>
      <c r="V246" s="7">
        <v>5</v>
      </c>
      <c r="W246" s="11" t="str">
        <f>C245</f>
        <v>------</v>
      </c>
      <c r="X246" s="17" t="s">
        <v>10</v>
      </c>
      <c r="Y246" s="14" t="str">
        <f>C249</f>
        <v>------</v>
      </c>
      <c r="Z246" s="42"/>
      <c r="AA246" s="39"/>
      <c r="AB246" s="39"/>
      <c r="AC246" s="39"/>
      <c r="AD246" s="46"/>
      <c r="AE246" s="25">
        <f t="shared" si="46"/>
        <v>0</v>
      </c>
      <c r="AF246" s="26" t="s">
        <v>7</v>
      </c>
      <c r="AG246" s="27">
        <f t="shared" si="47"/>
        <v>0</v>
      </c>
      <c r="AJ246" s="115">
        <f>A244</f>
        <v>0</v>
      </c>
      <c r="AK246" s="115">
        <f>A248</f>
        <v>0</v>
      </c>
      <c r="AL246" s="115">
        <f>A242</f>
        <v>0</v>
      </c>
    </row>
    <row r="247" spans="1:38" ht="13.5" thickBot="1" x14ac:dyDescent="0.35">
      <c r="A247" s="161"/>
      <c r="B247" s="167"/>
      <c r="C247" s="35" t="str">
        <f>IF(A246&gt;0,IF(VLOOKUP(A246,seznam!$A$2:$C$129,2)&gt;0,VLOOKUP(A246,seznam!$A$2:$C$129,2),"------"),"------")</f>
        <v>------</v>
      </c>
      <c r="D247" s="148"/>
      <c r="E247" s="148"/>
      <c r="F247" s="149"/>
      <c r="G247" s="129"/>
      <c r="H247" s="148"/>
      <c r="I247" s="149"/>
      <c r="J247" s="156"/>
      <c r="K247" s="157"/>
      <c r="L247" s="158"/>
      <c r="M247" s="129"/>
      <c r="N247" s="148"/>
      <c r="O247" s="166"/>
      <c r="P247" s="147"/>
      <c r="Q247" s="148"/>
      <c r="R247" s="149"/>
      <c r="S247" s="150"/>
      <c r="T247" s="151"/>
      <c r="V247" s="8">
        <v>6</v>
      </c>
      <c r="W247" s="12" t="str">
        <f>C247</f>
        <v>------</v>
      </c>
      <c r="X247" s="19" t="s">
        <v>10</v>
      </c>
      <c r="Y247" s="15" t="str">
        <f>C243</f>
        <v>------</v>
      </c>
      <c r="Z247" s="43"/>
      <c r="AA247" s="44"/>
      <c r="AB247" s="44"/>
      <c r="AC247" s="44"/>
      <c r="AD247" s="47"/>
      <c r="AE247" s="28">
        <f t="shared" si="46"/>
        <v>0</v>
      </c>
      <c r="AF247" s="29" t="s">
        <v>7</v>
      </c>
      <c r="AG247" s="30">
        <f t="shared" si="47"/>
        <v>0</v>
      </c>
      <c r="AJ247" s="115">
        <f>A246</f>
        <v>0</v>
      </c>
      <c r="AK247" s="115">
        <f>A242</f>
        <v>0</v>
      </c>
      <c r="AL247" s="115">
        <f>A244</f>
        <v>0</v>
      </c>
    </row>
    <row r="248" spans="1:38" x14ac:dyDescent="0.3">
      <c r="A248" s="161"/>
      <c r="B248" s="163">
        <v>4</v>
      </c>
      <c r="C248" s="38" t="str">
        <f>IF(A248&gt;0,IF(VLOOKUP(A248,seznam!$A$2:$C$129,3)&gt;0,VLOOKUP(A248,seznam!$A$2:$C$129,3),"------"),"------")</f>
        <v>------</v>
      </c>
      <c r="D248" s="138">
        <f>O242</f>
        <v>0</v>
      </c>
      <c r="E248" s="138" t="str">
        <f>N242</f>
        <v>:</v>
      </c>
      <c r="F248" s="140">
        <f>M242</f>
        <v>0</v>
      </c>
      <c r="G248" s="128">
        <f>O244</f>
        <v>0</v>
      </c>
      <c r="H248" s="138" t="str">
        <f>N244</f>
        <v>:</v>
      </c>
      <c r="I248" s="140">
        <f>M244</f>
        <v>0</v>
      </c>
      <c r="J248" s="128">
        <f>O246</f>
        <v>0</v>
      </c>
      <c r="K248" s="138" t="str">
        <f>N246</f>
        <v>:</v>
      </c>
      <c r="L248" s="140">
        <f>M246</f>
        <v>0</v>
      </c>
      <c r="M248" s="130"/>
      <c r="N248" s="131"/>
      <c r="O248" s="132"/>
      <c r="P248" s="136">
        <f>D248+G248+J248</f>
        <v>0</v>
      </c>
      <c r="Q248" s="138" t="s">
        <v>7</v>
      </c>
      <c r="R248" s="140">
        <f>F248+I248+L248</f>
        <v>0</v>
      </c>
      <c r="S248" s="142">
        <f>IF(D248&gt;F248,2,IF(AND(D248&lt;F248,E248=":"),1,0))+IF(G248&gt;I248,2,IF(AND(G248&lt;I248,H248=":"),1,0))+IF(J248&gt;L248,2,IF(AND(J248&lt;L248,K248=":"),1,0))</f>
        <v>0</v>
      </c>
      <c r="T248" s="144"/>
    </row>
    <row r="249" spans="1:38" ht="13.5" thickBot="1" x14ac:dyDescent="0.35">
      <c r="A249" s="162"/>
      <c r="B249" s="164"/>
      <c r="C249" s="36" t="str">
        <f>IF(A248&gt;0,IF(VLOOKUP(A248,seznam!$A$2:$C$129,2)&gt;0,VLOOKUP(A248,seznam!$A$2:$C$129,2),"------"),"------")</f>
        <v>------</v>
      </c>
      <c r="D249" s="139"/>
      <c r="E249" s="139"/>
      <c r="F249" s="141"/>
      <c r="G249" s="146"/>
      <c r="H249" s="139"/>
      <c r="I249" s="141"/>
      <c r="J249" s="146"/>
      <c r="K249" s="139"/>
      <c r="L249" s="141"/>
      <c r="M249" s="133"/>
      <c r="N249" s="134"/>
      <c r="O249" s="135"/>
      <c r="P249" s="137"/>
      <c r="Q249" s="139"/>
      <c r="R249" s="141"/>
      <c r="S249" s="143"/>
      <c r="T249" s="145"/>
    </row>
    <row r="251" spans="1:38" ht="40" customHeight="1" x14ac:dyDescent="0.3">
      <c r="B251" s="123" t="str">
        <f>B83</f>
        <v>BTM B - U11 - 1.stupeň turnaj B</v>
      </c>
      <c r="C251" s="124"/>
      <c r="D251" s="124"/>
      <c r="E251" s="124"/>
      <c r="F251" s="124"/>
      <c r="G251" s="124"/>
      <c r="H251" s="124"/>
      <c r="I251" s="124"/>
      <c r="J251" s="124"/>
      <c r="K251" s="124"/>
      <c r="L251" s="124"/>
      <c r="M251" s="124"/>
      <c r="N251" s="124"/>
      <c r="O251" s="124"/>
      <c r="P251" s="124"/>
      <c r="Q251" s="124"/>
      <c r="R251" s="124"/>
      <c r="S251" s="124"/>
      <c r="T251" s="124"/>
      <c r="U251" s="124"/>
      <c r="V251" s="124"/>
      <c r="W251" s="124"/>
      <c r="X251" s="124"/>
      <c r="Y251" s="124"/>
      <c r="Z251" s="124"/>
      <c r="AA251" s="124"/>
      <c r="AB251" s="124"/>
      <c r="AC251" s="124"/>
      <c r="AD251" s="124"/>
      <c r="AE251" s="124"/>
      <c r="AF251" s="124"/>
      <c r="AG251" s="124"/>
    </row>
    <row r="252" spans="1:38" ht="13.5" thickBot="1" x14ac:dyDescent="0.35"/>
    <row r="253" spans="1:38" ht="13.5" thickBot="1" x14ac:dyDescent="0.35">
      <c r="A253" s="90" t="s">
        <v>2</v>
      </c>
      <c r="B253" s="177" t="s">
        <v>49</v>
      </c>
      <c r="C253" s="178"/>
      <c r="D253" s="179">
        <v>1</v>
      </c>
      <c r="E253" s="180"/>
      <c r="F253" s="181"/>
      <c r="G253" s="182">
        <v>2</v>
      </c>
      <c r="H253" s="180"/>
      <c r="I253" s="181"/>
      <c r="J253" s="182">
        <v>3</v>
      </c>
      <c r="K253" s="180"/>
      <c r="L253" s="181"/>
      <c r="M253" s="182">
        <v>4</v>
      </c>
      <c r="N253" s="180"/>
      <c r="O253" s="183"/>
      <c r="P253" s="179" t="s">
        <v>4</v>
      </c>
      <c r="Q253" s="184"/>
      <c r="R253" s="185"/>
      <c r="S253" s="5" t="s">
        <v>5</v>
      </c>
      <c r="T253" s="4" t="s">
        <v>6</v>
      </c>
    </row>
    <row r="254" spans="1:38" x14ac:dyDescent="0.3">
      <c r="A254" s="172"/>
      <c r="B254" s="173">
        <v>1</v>
      </c>
      <c r="C254" s="37" t="str">
        <f>IF(A254&gt;0,IF(VLOOKUP(A254,seznam!$A$2:$C$129,3)&gt;0,VLOOKUP(A254,seznam!$A$2:$C$129,3),"------"),"------")</f>
        <v>------</v>
      </c>
      <c r="D254" s="174"/>
      <c r="E254" s="175"/>
      <c r="F254" s="176"/>
      <c r="G254" s="168">
        <f>AE257</f>
        <v>0</v>
      </c>
      <c r="H254" s="169" t="str">
        <f>AF257</f>
        <v>:</v>
      </c>
      <c r="I254" s="170">
        <f>AG257</f>
        <v>0</v>
      </c>
      <c r="J254" s="168">
        <f>AG259</f>
        <v>0</v>
      </c>
      <c r="K254" s="169" t="str">
        <f>AF259</f>
        <v>:</v>
      </c>
      <c r="L254" s="170">
        <f>AE259</f>
        <v>0</v>
      </c>
      <c r="M254" s="168">
        <f>AE254</f>
        <v>0</v>
      </c>
      <c r="N254" s="169" t="str">
        <f>AF254</f>
        <v>:</v>
      </c>
      <c r="O254" s="171">
        <f>AG254</f>
        <v>0</v>
      </c>
      <c r="P254" s="159">
        <f>G254+J254+M254</f>
        <v>0</v>
      </c>
      <c r="Q254" s="169" t="s">
        <v>7</v>
      </c>
      <c r="R254" s="170">
        <f>I254+L254+O254</f>
        <v>0</v>
      </c>
      <c r="S254" s="186">
        <f>IF(G254&gt;I254,2,IF(AND(G254&lt;I254,H254=":"),1,0))+IF(J254&gt;L254,2,IF(AND(J254&lt;L254,K254=":"),1,0))+IF(M254&gt;O254,2,IF(AND(M254&lt;O254,N254=":"),1,0))</f>
        <v>0</v>
      </c>
      <c r="T254" s="160"/>
      <c r="V254" s="6">
        <v>1</v>
      </c>
      <c r="W254" s="10" t="str">
        <f>C255</f>
        <v>------</v>
      </c>
      <c r="X254" s="16" t="s">
        <v>10</v>
      </c>
      <c r="Y254" s="13" t="str">
        <f>C261</f>
        <v>------</v>
      </c>
      <c r="Z254" s="40"/>
      <c r="AA254" s="41"/>
      <c r="AB254" s="41"/>
      <c r="AC254" s="41"/>
      <c r="AD254" s="45"/>
      <c r="AE254" s="22">
        <f t="shared" ref="AE254:AE259" si="48">IF(AND(LEN(Z254)&gt;0,MID(Z254,1,1)&lt;&gt;"-"),"1","0")+IF(AND(LEN(AA254)&gt;0,MID(AA254,1,1)&lt;&gt;"-"),"1","0")+IF(AND(LEN(AB254)&gt;0,MID(AB254,1,1)&lt;&gt;"-"),"1","0")+IF(AND(LEN(AC254)&gt;0,MID(AC254,1,1)&lt;&gt;"-"),"1","0")+IF(AND(LEN(AD254)&gt;0,MID(AD254,1,1)&lt;&gt;"-"),"1","0")</f>
        <v>0</v>
      </c>
      <c r="AF254" s="23" t="s">
        <v>7</v>
      </c>
      <c r="AG254" s="24">
        <f t="shared" ref="AG254:AG259" si="49">IF(AND(LEN(Z254)&gt;0,MID(Z254,1,1)="-"),"1","0")+IF(AND(LEN(AA254)&gt;0,MID(AA254,1,1)="-"),"1","0")+IF(AND(LEN(AB254)&gt;0,MID(AB254,1,1)="-"),"1","0")+IF(AND(LEN(AC254)&gt;0,MID(AC254,1,1)="-"),"1","0")+IF(AND(LEN(AD254)&gt;0,MID(AD254,1,1)="-"),"1","0")</f>
        <v>0</v>
      </c>
      <c r="AJ254" s="115">
        <f>A254</f>
        <v>0</v>
      </c>
      <c r="AK254" s="115">
        <f>A260</f>
        <v>0</v>
      </c>
    </row>
    <row r="255" spans="1:38" x14ac:dyDescent="0.3">
      <c r="A255" s="161"/>
      <c r="B255" s="167"/>
      <c r="C255" s="89" t="str">
        <f>IF(A254&gt;0,IF(VLOOKUP(A254,seznam!$A$2:$C$129,2)&gt;0,VLOOKUP(A254,seznam!$A$2:$C$129,2),"------"),"------")</f>
        <v>------</v>
      </c>
      <c r="D255" s="157"/>
      <c r="E255" s="157"/>
      <c r="F255" s="158"/>
      <c r="G255" s="129"/>
      <c r="H255" s="148"/>
      <c r="I255" s="149"/>
      <c r="J255" s="129"/>
      <c r="K255" s="148"/>
      <c r="L255" s="149"/>
      <c r="M255" s="129"/>
      <c r="N255" s="148"/>
      <c r="O255" s="166"/>
      <c r="P255" s="147"/>
      <c r="Q255" s="148"/>
      <c r="R255" s="149"/>
      <c r="S255" s="150"/>
      <c r="T255" s="151"/>
      <c r="V255" s="7">
        <v>2</v>
      </c>
      <c r="W255" s="11" t="str">
        <f>C257</f>
        <v>------</v>
      </c>
      <c r="X255" s="17" t="s">
        <v>10</v>
      </c>
      <c r="Y255" s="14" t="str">
        <f>C259</f>
        <v>------</v>
      </c>
      <c r="Z255" s="42"/>
      <c r="AA255" s="39"/>
      <c r="AB255" s="39"/>
      <c r="AC255" s="39"/>
      <c r="AD255" s="46"/>
      <c r="AE255" s="25">
        <f t="shared" si="48"/>
        <v>0</v>
      </c>
      <c r="AF255" s="26" t="s">
        <v>7</v>
      </c>
      <c r="AG255" s="27">
        <f t="shared" si="49"/>
        <v>0</v>
      </c>
      <c r="AJ255" s="115">
        <f>A256</f>
        <v>0</v>
      </c>
      <c r="AK255" s="115">
        <f>A258</f>
        <v>0</v>
      </c>
    </row>
    <row r="256" spans="1:38" x14ac:dyDescent="0.3">
      <c r="A256" s="161"/>
      <c r="B256" s="163">
        <v>2</v>
      </c>
      <c r="C256" s="38" t="str">
        <f>IF(A256&gt;0,IF(VLOOKUP(A256,seznam!$A$2:$C$129,3)&gt;0,VLOOKUP(A256,seznam!$A$2:$C$129,3),"------"),"------")</f>
        <v>------</v>
      </c>
      <c r="D256" s="138">
        <f>I254</f>
        <v>0</v>
      </c>
      <c r="E256" s="138" t="str">
        <f>H254</f>
        <v>:</v>
      </c>
      <c r="F256" s="140">
        <f>G254</f>
        <v>0</v>
      </c>
      <c r="G256" s="130"/>
      <c r="H256" s="131"/>
      <c r="I256" s="155"/>
      <c r="J256" s="128">
        <f>AE255</f>
        <v>0</v>
      </c>
      <c r="K256" s="138" t="str">
        <f>AF255</f>
        <v>:</v>
      </c>
      <c r="L256" s="140">
        <f>AG255</f>
        <v>0</v>
      </c>
      <c r="M256" s="128">
        <f>AE258</f>
        <v>0</v>
      </c>
      <c r="N256" s="138" t="str">
        <f>AF258</f>
        <v>:</v>
      </c>
      <c r="O256" s="165">
        <f>AG258</f>
        <v>0</v>
      </c>
      <c r="P256" s="136">
        <f>D256+J256+M256</f>
        <v>0</v>
      </c>
      <c r="Q256" s="138" t="s">
        <v>7</v>
      </c>
      <c r="R256" s="140">
        <f>F256+L256+O256</f>
        <v>0</v>
      </c>
      <c r="S256" s="142">
        <f>IF(D256&gt;F256,2,IF(AND(D256&lt;F256,E256=":"),1,0))+IF(J256&gt;L256,2,IF(AND(J256&lt;L256,K256=":"),1,0))+IF(M256&gt;O256,2,IF(AND(M256&lt;O256,N256=":"),1,0))</f>
        <v>0</v>
      </c>
      <c r="T256" s="144"/>
      <c r="V256" s="7">
        <v>3</v>
      </c>
      <c r="W256" s="11" t="str">
        <f>C261</f>
        <v>------</v>
      </c>
      <c r="X256" s="18" t="s">
        <v>10</v>
      </c>
      <c r="Y256" s="14" t="str">
        <f>C259</f>
        <v>------</v>
      </c>
      <c r="Z256" s="42"/>
      <c r="AA256" s="39"/>
      <c r="AB256" s="39"/>
      <c r="AC256" s="39"/>
      <c r="AD256" s="46"/>
      <c r="AE256" s="25">
        <f t="shared" si="48"/>
        <v>0</v>
      </c>
      <c r="AF256" s="26" t="s">
        <v>7</v>
      </c>
      <c r="AG256" s="27">
        <f t="shared" si="49"/>
        <v>0</v>
      </c>
      <c r="AJ256" s="115">
        <f>A260</f>
        <v>0</v>
      </c>
      <c r="AK256" s="115">
        <f>A258</f>
        <v>0</v>
      </c>
    </row>
    <row r="257" spans="1:37" x14ac:dyDescent="0.3">
      <c r="A257" s="161"/>
      <c r="B257" s="167"/>
      <c r="C257" s="35" t="str">
        <f>IF(A256&gt;0,IF(VLOOKUP(A256,seznam!$A$2:$C$129,2)&gt;0,VLOOKUP(A256,seznam!$A$2:$C$129,2),"------"),"------")</f>
        <v>------</v>
      </c>
      <c r="D257" s="148"/>
      <c r="E257" s="148"/>
      <c r="F257" s="149"/>
      <c r="G257" s="156"/>
      <c r="H257" s="157"/>
      <c r="I257" s="158"/>
      <c r="J257" s="129"/>
      <c r="K257" s="148"/>
      <c r="L257" s="149"/>
      <c r="M257" s="129"/>
      <c r="N257" s="148"/>
      <c r="O257" s="166"/>
      <c r="P257" s="152"/>
      <c r="Q257" s="153"/>
      <c r="R257" s="154"/>
      <c r="S257" s="150"/>
      <c r="T257" s="151"/>
      <c r="V257" s="7">
        <v>4</v>
      </c>
      <c r="W257" s="11" t="str">
        <f>C255</f>
        <v>------</v>
      </c>
      <c r="X257" s="17" t="s">
        <v>10</v>
      </c>
      <c r="Y257" s="14" t="str">
        <f>C257</f>
        <v>------</v>
      </c>
      <c r="Z257" s="42"/>
      <c r="AA257" s="39"/>
      <c r="AB257" s="39"/>
      <c r="AC257" s="39"/>
      <c r="AD257" s="46"/>
      <c r="AE257" s="25">
        <f t="shared" si="48"/>
        <v>0</v>
      </c>
      <c r="AF257" s="26" t="s">
        <v>7</v>
      </c>
      <c r="AG257" s="27">
        <f t="shared" si="49"/>
        <v>0</v>
      </c>
      <c r="AJ257" s="115">
        <f>A254</f>
        <v>0</v>
      </c>
      <c r="AK257" s="115">
        <f>A256</f>
        <v>0</v>
      </c>
    </row>
    <row r="258" spans="1:37" x14ac:dyDescent="0.3">
      <c r="A258" s="161"/>
      <c r="B258" s="163">
        <v>3</v>
      </c>
      <c r="C258" s="38" t="str">
        <f>IF(A258&gt;0,IF(VLOOKUP(A258,seznam!$A$2:$C$129,3)&gt;0,VLOOKUP(A258,seznam!$A$2:$C$129,3),"------"),"------")</f>
        <v>------</v>
      </c>
      <c r="D258" s="138">
        <f>L254</f>
        <v>0</v>
      </c>
      <c r="E258" s="138" t="str">
        <f>K254</f>
        <v>:</v>
      </c>
      <c r="F258" s="140">
        <f>J254</f>
        <v>0</v>
      </c>
      <c r="G258" s="128">
        <f>L256</f>
        <v>0</v>
      </c>
      <c r="H258" s="138" t="str">
        <f>K256</f>
        <v>:</v>
      </c>
      <c r="I258" s="140">
        <f>J256</f>
        <v>0</v>
      </c>
      <c r="J258" s="130"/>
      <c r="K258" s="131"/>
      <c r="L258" s="155"/>
      <c r="M258" s="128">
        <f>AG256</f>
        <v>0</v>
      </c>
      <c r="N258" s="138" t="str">
        <f>AF256</f>
        <v>:</v>
      </c>
      <c r="O258" s="165">
        <f>AE256</f>
        <v>0</v>
      </c>
      <c r="P258" s="136">
        <f>D258+G258+M258</f>
        <v>0</v>
      </c>
      <c r="Q258" s="138" t="s">
        <v>7</v>
      </c>
      <c r="R258" s="140">
        <f>F258+I258+O258</f>
        <v>0</v>
      </c>
      <c r="S258" s="142">
        <f>IF(D258&gt;F258,2,IF(AND(D258&lt;F258,E258=":"),1,0))+IF(G258&gt;I258,2,IF(AND(G258&lt;I258,H258=":"),1,0))+IF(M258&gt;O258,2,IF(AND(M258&lt;O258,N258=":"),1,0))</f>
        <v>0</v>
      </c>
      <c r="T258" s="144"/>
      <c r="V258" s="7">
        <v>5</v>
      </c>
      <c r="W258" s="11" t="str">
        <f>C257</f>
        <v>------</v>
      </c>
      <c r="X258" s="17" t="s">
        <v>10</v>
      </c>
      <c r="Y258" s="14" t="str">
        <f>C261</f>
        <v>------</v>
      </c>
      <c r="Z258" s="42"/>
      <c r="AA258" s="39"/>
      <c r="AB258" s="39"/>
      <c r="AC258" s="39"/>
      <c r="AD258" s="46"/>
      <c r="AE258" s="25">
        <f t="shared" si="48"/>
        <v>0</v>
      </c>
      <c r="AF258" s="26" t="s">
        <v>7</v>
      </c>
      <c r="AG258" s="27">
        <f t="shared" si="49"/>
        <v>0</v>
      </c>
      <c r="AJ258" s="115">
        <f>A256</f>
        <v>0</v>
      </c>
      <c r="AK258" s="115">
        <f>A260</f>
        <v>0</v>
      </c>
    </row>
    <row r="259" spans="1:37" ht="13.5" thickBot="1" x14ac:dyDescent="0.35">
      <c r="A259" s="161"/>
      <c r="B259" s="167"/>
      <c r="C259" s="35" t="str">
        <f>IF(A258&gt;0,IF(VLOOKUP(A258,seznam!$A$2:$C$129,2)&gt;0,VLOOKUP(A258,seznam!$A$2:$C$129,2),"------"),"------")</f>
        <v>------</v>
      </c>
      <c r="D259" s="148"/>
      <c r="E259" s="148"/>
      <c r="F259" s="149"/>
      <c r="G259" s="129"/>
      <c r="H259" s="148"/>
      <c r="I259" s="149"/>
      <c r="J259" s="156"/>
      <c r="K259" s="157"/>
      <c r="L259" s="158"/>
      <c r="M259" s="129"/>
      <c r="N259" s="148"/>
      <c r="O259" s="166"/>
      <c r="P259" s="147"/>
      <c r="Q259" s="148"/>
      <c r="R259" s="149"/>
      <c r="S259" s="150"/>
      <c r="T259" s="151"/>
      <c r="V259" s="8">
        <v>6</v>
      </c>
      <c r="W259" s="12" t="str">
        <f>C259</f>
        <v>------</v>
      </c>
      <c r="X259" s="19" t="s">
        <v>10</v>
      </c>
      <c r="Y259" s="15" t="str">
        <f>C255</f>
        <v>------</v>
      </c>
      <c r="Z259" s="43"/>
      <c r="AA259" s="44"/>
      <c r="AB259" s="44"/>
      <c r="AC259" s="44"/>
      <c r="AD259" s="47"/>
      <c r="AE259" s="28">
        <f t="shared" si="48"/>
        <v>0</v>
      </c>
      <c r="AF259" s="29" t="s">
        <v>7</v>
      </c>
      <c r="AG259" s="30">
        <f t="shared" si="49"/>
        <v>0</v>
      </c>
      <c r="AJ259" s="115">
        <f>A258</f>
        <v>0</v>
      </c>
      <c r="AK259" s="115">
        <f>A254</f>
        <v>0</v>
      </c>
    </row>
    <row r="260" spans="1:37" x14ac:dyDescent="0.3">
      <c r="A260" s="161"/>
      <c r="B260" s="163">
        <v>4</v>
      </c>
      <c r="C260" s="38" t="str">
        <f>IF(A260&gt;0,IF(VLOOKUP(A260,seznam!$A$2:$C$129,3)&gt;0,VLOOKUP(A260,seznam!$A$2:$C$129,3),"------"),"------")</f>
        <v>------</v>
      </c>
      <c r="D260" s="138">
        <f>O254</f>
        <v>0</v>
      </c>
      <c r="E260" s="138" t="str">
        <f>N254</f>
        <v>:</v>
      </c>
      <c r="F260" s="140">
        <f>M254</f>
        <v>0</v>
      </c>
      <c r="G260" s="128">
        <f>O256</f>
        <v>0</v>
      </c>
      <c r="H260" s="138" t="str">
        <f>N256</f>
        <v>:</v>
      </c>
      <c r="I260" s="140">
        <f>M256</f>
        <v>0</v>
      </c>
      <c r="J260" s="128">
        <f>O258</f>
        <v>0</v>
      </c>
      <c r="K260" s="138" t="str">
        <f>N258</f>
        <v>:</v>
      </c>
      <c r="L260" s="140">
        <f>M258</f>
        <v>0</v>
      </c>
      <c r="M260" s="130"/>
      <c r="N260" s="131"/>
      <c r="O260" s="132"/>
      <c r="P260" s="136">
        <f>D260+G260+J260</f>
        <v>0</v>
      </c>
      <c r="Q260" s="138" t="s">
        <v>7</v>
      </c>
      <c r="R260" s="140">
        <f>F260+I260+L260</f>
        <v>0</v>
      </c>
      <c r="S260" s="142">
        <f>IF(D260&gt;F260,2,IF(AND(D260&lt;F260,E260=":"),1,0))+IF(G260&gt;I260,2,IF(AND(G260&lt;I260,H260=":"),1,0))+IF(J260&gt;L260,2,IF(AND(J260&lt;L260,K260=":"),1,0))</f>
        <v>0</v>
      </c>
      <c r="T260" s="144"/>
    </row>
    <row r="261" spans="1:37" ht="13.5" thickBot="1" x14ac:dyDescent="0.35">
      <c r="A261" s="162"/>
      <c r="B261" s="164"/>
      <c r="C261" s="36" t="str">
        <f>IF(A260&gt;0,IF(VLOOKUP(A260,seznam!$A$2:$C$129,2)&gt;0,VLOOKUP(A260,seznam!$A$2:$C$129,2),"------"),"------")</f>
        <v>------</v>
      </c>
      <c r="D261" s="139"/>
      <c r="E261" s="139"/>
      <c r="F261" s="141"/>
      <c r="G261" s="146"/>
      <c r="H261" s="139"/>
      <c r="I261" s="141"/>
      <c r="J261" s="146"/>
      <c r="K261" s="139"/>
      <c r="L261" s="141"/>
      <c r="M261" s="133"/>
      <c r="N261" s="134"/>
      <c r="O261" s="135"/>
      <c r="P261" s="137"/>
      <c r="Q261" s="139"/>
      <c r="R261" s="141"/>
      <c r="S261" s="143"/>
      <c r="T261" s="145"/>
    </row>
    <row r="262" spans="1:37" ht="13.5" thickBot="1" x14ac:dyDescent="0.35"/>
    <row r="263" spans="1:37" ht="13.5" thickBot="1" x14ac:dyDescent="0.35">
      <c r="A263" s="90" t="s">
        <v>2</v>
      </c>
      <c r="B263" s="177" t="s">
        <v>50</v>
      </c>
      <c r="C263" s="178"/>
      <c r="D263" s="179">
        <v>1</v>
      </c>
      <c r="E263" s="180"/>
      <c r="F263" s="181"/>
      <c r="G263" s="182">
        <v>2</v>
      </c>
      <c r="H263" s="180"/>
      <c r="I263" s="181"/>
      <c r="J263" s="182">
        <v>3</v>
      </c>
      <c r="K263" s="180"/>
      <c r="L263" s="181"/>
      <c r="M263" s="182">
        <v>4</v>
      </c>
      <c r="N263" s="180"/>
      <c r="O263" s="183"/>
      <c r="P263" s="179" t="s">
        <v>4</v>
      </c>
      <c r="Q263" s="184"/>
      <c r="R263" s="185"/>
      <c r="S263" s="5" t="s">
        <v>5</v>
      </c>
      <c r="T263" s="4" t="s">
        <v>6</v>
      </c>
    </row>
    <row r="264" spans="1:37" x14ac:dyDescent="0.3">
      <c r="A264" s="172"/>
      <c r="B264" s="173">
        <v>1</v>
      </c>
      <c r="C264" s="37" t="str">
        <f>IF(A264&gt;0,IF(VLOOKUP(A264,seznam!$A$2:$C$129,3)&gt;0,VLOOKUP(A264,seznam!$A$2:$C$129,3),"------"),"------")</f>
        <v>------</v>
      </c>
      <c r="D264" s="174"/>
      <c r="E264" s="175"/>
      <c r="F264" s="176"/>
      <c r="G264" s="168">
        <f>AE267</f>
        <v>0</v>
      </c>
      <c r="H264" s="169" t="str">
        <f>AF267</f>
        <v>:</v>
      </c>
      <c r="I264" s="170">
        <f>AG267</f>
        <v>0</v>
      </c>
      <c r="J264" s="168">
        <f>AG269</f>
        <v>0</v>
      </c>
      <c r="K264" s="169" t="str">
        <f>AF269</f>
        <v>:</v>
      </c>
      <c r="L264" s="170">
        <f>AE269</f>
        <v>0</v>
      </c>
      <c r="M264" s="168">
        <f>AE264</f>
        <v>0</v>
      </c>
      <c r="N264" s="169" t="str">
        <f>AF264</f>
        <v>:</v>
      </c>
      <c r="O264" s="171">
        <f>AG264</f>
        <v>0</v>
      </c>
      <c r="P264" s="159">
        <f>G264+J264+M264</f>
        <v>0</v>
      </c>
      <c r="Q264" s="169" t="s">
        <v>7</v>
      </c>
      <c r="R264" s="170">
        <f>I264+L264+O264</f>
        <v>0</v>
      </c>
      <c r="S264" s="186">
        <f>IF(G264&gt;I264,2,IF(AND(G264&lt;I264,H264=":"),1,0))+IF(J264&gt;L264,2,IF(AND(J264&lt;L264,K264=":"),1,0))+IF(M264&gt;O264,2,IF(AND(M264&lt;O264,N264=":"),1,0))</f>
        <v>0</v>
      </c>
      <c r="T264" s="160"/>
      <c r="V264" s="6">
        <v>1</v>
      </c>
      <c r="W264" s="10" t="str">
        <f>C265</f>
        <v>------</v>
      </c>
      <c r="X264" s="16" t="s">
        <v>10</v>
      </c>
      <c r="Y264" s="13" t="str">
        <f>C271</f>
        <v>------</v>
      </c>
      <c r="Z264" s="40"/>
      <c r="AA264" s="41"/>
      <c r="AB264" s="41"/>
      <c r="AC264" s="41"/>
      <c r="AD264" s="45"/>
      <c r="AE264" s="22">
        <f t="shared" ref="AE264:AE269" si="50">IF(AND(LEN(Z264)&gt;0,MID(Z264,1,1)&lt;&gt;"-"),"1","0")+IF(AND(LEN(AA264)&gt;0,MID(AA264,1,1)&lt;&gt;"-"),"1","0")+IF(AND(LEN(AB264)&gt;0,MID(AB264,1,1)&lt;&gt;"-"),"1","0")+IF(AND(LEN(AC264)&gt;0,MID(AC264,1,1)&lt;&gt;"-"),"1","0")+IF(AND(LEN(AD264)&gt;0,MID(AD264,1,1)&lt;&gt;"-"),"1","0")</f>
        <v>0</v>
      </c>
      <c r="AF264" s="23" t="s">
        <v>7</v>
      </c>
      <c r="AG264" s="24">
        <f t="shared" ref="AG264:AG269" si="51">IF(AND(LEN(Z264)&gt;0,MID(Z264,1,1)="-"),"1","0")+IF(AND(LEN(AA264)&gt;0,MID(AA264,1,1)="-"),"1","0")+IF(AND(LEN(AB264)&gt;0,MID(AB264,1,1)="-"),"1","0")+IF(AND(LEN(AC264)&gt;0,MID(AC264,1,1)="-"),"1","0")+IF(AND(LEN(AD264)&gt;0,MID(AD264,1,1)="-"),"1","0")</f>
        <v>0</v>
      </c>
      <c r="AJ264" s="115">
        <f>A264</f>
        <v>0</v>
      </c>
      <c r="AK264" s="115">
        <f>A270</f>
        <v>0</v>
      </c>
    </row>
    <row r="265" spans="1:37" x14ac:dyDescent="0.3">
      <c r="A265" s="161"/>
      <c r="B265" s="167"/>
      <c r="C265" s="89" t="str">
        <f>IF(A264&gt;0,IF(VLOOKUP(A264,seznam!$A$2:$C$129,2)&gt;0,VLOOKUP(A264,seznam!$A$2:$C$129,2),"------"),"------")</f>
        <v>------</v>
      </c>
      <c r="D265" s="157"/>
      <c r="E265" s="157"/>
      <c r="F265" s="158"/>
      <c r="G265" s="129"/>
      <c r="H265" s="148"/>
      <c r="I265" s="149"/>
      <c r="J265" s="129"/>
      <c r="K265" s="148"/>
      <c r="L265" s="149"/>
      <c r="M265" s="129"/>
      <c r="N265" s="148"/>
      <c r="O265" s="166"/>
      <c r="P265" s="147"/>
      <c r="Q265" s="148"/>
      <c r="R265" s="149"/>
      <c r="S265" s="150"/>
      <c r="T265" s="151"/>
      <c r="V265" s="7">
        <v>2</v>
      </c>
      <c r="W265" s="11" t="str">
        <f>C267</f>
        <v>------</v>
      </c>
      <c r="X265" s="17" t="s">
        <v>10</v>
      </c>
      <c r="Y265" s="14" t="str">
        <f>C269</f>
        <v>------</v>
      </c>
      <c r="Z265" s="42"/>
      <c r="AA265" s="39"/>
      <c r="AB265" s="39"/>
      <c r="AC265" s="39"/>
      <c r="AD265" s="46"/>
      <c r="AE265" s="25">
        <f t="shared" si="50"/>
        <v>0</v>
      </c>
      <c r="AF265" s="26" t="s">
        <v>7</v>
      </c>
      <c r="AG265" s="27">
        <f t="shared" si="51"/>
        <v>0</v>
      </c>
      <c r="AJ265" s="115">
        <f>A266</f>
        <v>0</v>
      </c>
      <c r="AK265" s="115">
        <f>A268</f>
        <v>0</v>
      </c>
    </row>
    <row r="266" spans="1:37" x14ac:dyDescent="0.3">
      <c r="A266" s="161"/>
      <c r="B266" s="163">
        <v>2</v>
      </c>
      <c r="C266" s="38" t="str">
        <f>IF(A266&gt;0,IF(VLOOKUP(A266,seznam!$A$2:$C$129,3)&gt;0,VLOOKUP(A266,seznam!$A$2:$C$129,3),"------"),"------")</f>
        <v>------</v>
      </c>
      <c r="D266" s="138">
        <f>I264</f>
        <v>0</v>
      </c>
      <c r="E266" s="138" t="str">
        <f>H264</f>
        <v>:</v>
      </c>
      <c r="F266" s="140">
        <f>G264</f>
        <v>0</v>
      </c>
      <c r="G266" s="130"/>
      <c r="H266" s="131"/>
      <c r="I266" s="155"/>
      <c r="J266" s="128">
        <f>AE265</f>
        <v>0</v>
      </c>
      <c r="K266" s="138" t="str">
        <f>AF265</f>
        <v>:</v>
      </c>
      <c r="L266" s="140">
        <f>AG265</f>
        <v>0</v>
      </c>
      <c r="M266" s="128">
        <f>AE268</f>
        <v>0</v>
      </c>
      <c r="N266" s="138" t="str">
        <f>AF268</f>
        <v>:</v>
      </c>
      <c r="O266" s="165">
        <f>AG268</f>
        <v>0</v>
      </c>
      <c r="P266" s="136">
        <f>D266+J266+M266</f>
        <v>0</v>
      </c>
      <c r="Q266" s="138" t="s">
        <v>7</v>
      </c>
      <c r="R266" s="140">
        <f>F266+L266+O266</f>
        <v>0</v>
      </c>
      <c r="S266" s="142">
        <f>IF(D266&gt;F266,2,IF(AND(D266&lt;F266,E266=":"),1,0))+IF(J266&gt;L266,2,IF(AND(J266&lt;L266,K266=":"),1,0))+IF(M266&gt;O266,2,IF(AND(M266&lt;O266,N266=":"),1,0))</f>
        <v>0</v>
      </c>
      <c r="T266" s="144"/>
      <c r="V266" s="7">
        <v>3</v>
      </c>
      <c r="W266" s="11" t="str">
        <f>C271</f>
        <v>------</v>
      </c>
      <c r="X266" s="18" t="s">
        <v>10</v>
      </c>
      <c r="Y266" s="14" t="str">
        <f>C269</f>
        <v>------</v>
      </c>
      <c r="Z266" s="42"/>
      <c r="AA266" s="39"/>
      <c r="AB266" s="39"/>
      <c r="AC266" s="39"/>
      <c r="AD266" s="46"/>
      <c r="AE266" s="25">
        <f t="shared" si="50"/>
        <v>0</v>
      </c>
      <c r="AF266" s="26" t="s">
        <v>7</v>
      </c>
      <c r="AG266" s="27">
        <f t="shared" si="51"/>
        <v>0</v>
      </c>
      <c r="AJ266" s="115">
        <f>A270</f>
        <v>0</v>
      </c>
      <c r="AK266" s="115">
        <f>A268</f>
        <v>0</v>
      </c>
    </row>
    <row r="267" spans="1:37" x14ac:dyDescent="0.3">
      <c r="A267" s="161"/>
      <c r="B267" s="167"/>
      <c r="C267" s="35" t="str">
        <f>IF(A266&gt;0,IF(VLOOKUP(A266,seznam!$A$2:$C$129,2)&gt;0,VLOOKUP(A266,seznam!$A$2:$C$129,2),"------"),"------")</f>
        <v>------</v>
      </c>
      <c r="D267" s="148"/>
      <c r="E267" s="148"/>
      <c r="F267" s="149"/>
      <c r="G267" s="156"/>
      <c r="H267" s="157"/>
      <c r="I267" s="158"/>
      <c r="J267" s="129"/>
      <c r="K267" s="148"/>
      <c r="L267" s="149"/>
      <c r="M267" s="129"/>
      <c r="N267" s="148"/>
      <c r="O267" s="166"/>
      <c r="P267" s="152"/>
      <c r="Q267" s="153"/>
      <c r="R267" s="154"/>
      <c r="S267" s="150"/>
      <c r="T267" s="151"/>
      <c r="V267" s="7">
        <v>4</v>
      </c>
      <c r="W267" s="11" t="str">
        <f>C265</f>
        <v>------</v>
      </c>
      <c r="X267" s="17" t="s">
        <v>10</v>
      </c>
      <c r="Y267" s="14" t="str">
        <f>C267</f>
        <v>------</v>
      </c>
      <c r="Z267" s="42"/>
      <c r="AA267" s="39"/>
      <c r="AB267" s="39"/>
      <c r="AC267" s="39"/>
      <c r="AD267" s="46"/>
      <c r="AE267" s="25">
        <f t="shared" si="50"/>
        <v>0</v>
      </c>
      <c r="AF267" s="26" t="s">
        <v>7</v>
      </c>
      <c r="AG267" s="27">
        <f t="shared" si="51"/>
        <v>0</v>
      </c>
      <c r="AJ267" s="115">
        <f>A264</f>
        <v>0</v>
      </c>
      <c r="AK267" s="115">
        <f>A266</f>
        <v>0</v>
      </c>
    </row>
    <row r="268" spans="1:37" x14ac:dyDescent="0.3">
      <c r="A268" s="161"/>
      <c r="B268" s="163">
        <v>3</v>
      </c>
      <c r="C268" s="38" t="str">
        <f>IF(A268&gt;0,IF(VLOOKUP(A268,seznam!$A$2:$C$129,3)&gt;0,VLOOKUP(A268,seznam!$A$2:$C$129,3),"------"),"------")</f>
        <v>------</v>
      </c>
      <c r="D268" s="138">
        <f>L264</f>
        <v>0</v>
      </c>
      <c r="E268" s="138" t="str">
        <f>K264</f>
        <v>:</v>
      </c>
      <c r="F268" s="140">
        <f>J264</f>
        <v>0</v>
      </c>
      <c r="G268" s="128">
        <f>L266</f>
        <v>0</v>
      </c>
      <c r="H268" s="138" t="str">
        <f>K266</f>
        <v>:</v>
      </c>
      <c r="I268" s="140">
        <f>J266</f>
        <v>0</v>
      </c>
      <c r="J268" s="130"/>
      <c r="K268" s="131"/>
      <c r="L268" s="155"/>
      <c r="M268" s="128">
        <f>AG266</f>
        <v>0</v>
      </c>
      <c r="N268" s="138" t="str">
        <f>AF266</f>
        <v>:</v>
      </c>
      <c r="O268" s="165">
        <f>AE266</f>
        <v>0</v>
      </c>
      <c r="P268" s="136">
        <f>D268+G268+M268</f>
        <v>0</v>
      </c>
      <c r="Q268" s="138" t="s">
        <v>7</v>
      </c>
      <c r="R268" s="140">
        <f>F268+I268+O268</f>
        <v>0</v>
      </c>
      <c r="S268" s="142">
        <f>IF(D268&gt;F268,2,IF(AND(D268&lt;F268,E268=":"),1,0))+IF(G268&gt;I268,2,IF(AND(G268&lt;I268,H268=":"),1,0))+IF(M268&gt;O268,2,IF(AND(M268&lt;O268,N268=":"),1,0))</f>
        <v>0</v>
      </c>
      <c r="T268" s="144"/>
      <c r="V268" s="7">
        <v>5</v>
      </c>
      <c r="W268" s="11" t="str">
        <f>C267</f>
        <v>------</v>
      </c>
      <c r="X268" s="17" t="s">
        <v>10</v>
      </c>
      <c r="Y268" s="14" t="str">
        <f>C271</f>
        <v>------</v>
      </c>
      <c r="Z268" s="42"/>
      <c r="AA268" s="39"/>
      <c r="AB268" s="39"/>
      <c r="AC268" s="39"/>
      <c r="AD268" s="46"/>
      <c r="AE268" s="25">
        <f t="shared" si="50"/>
        <v>0</v>
      </c>
      <c r="AF268" s="26" t="s">
        <v>7</v>
      </c>
      <c r="AG268" s="27">
        <f t="shared" si="51"/>
        <v>0</v>
      </c>
      <c r="AJ268" s="115">
        <f>A266</f>
        <v>0</v>
      </c>
      <c r="AK268" s="115">
        <f>A270</f>
        <v>0</v>
      </c>
    </row>
    <row r="269" spans="1:37" ht="13.5" thickBot="1" x14ac:dyDescent="0.35">
      <c r="A269" s="161"/>
      <c r="B269" s="167"/>
      <c r="C269" s="35" t="str">
        <f>IF(A268&gt;0,IF(VLOOKUP(A268,seznam!$A$2:$C$129,2)&gt;0,VLOOKUP(A268,seznam!$A$2:$C$129,2),"------"),"------")</f>
        <v>------</v>
      </c>
      <c r="D269" s="148"/>
      <c r="E269" s="148"/>
      <c r="F269" s="149"/>
      <c r="G269" s="129"/>
      <c r="H269" s="148"/>
      <c r="I269" s="149"/>
      <c r="J269" s="156"/>
      <c r="K269" s="157"/>
      <c r="L269" s="158"/>
      <c r="M269" s="129"/>
      <c r="N269" s="148"/>
      <c r="O269" s="166"/>
      <c r="P269" s="147"/>
      <c r="Q269" s="148"/>
      <c r="R269" s="149"/>
      <c r="S269" s="150"/>
      <c r="T269" s="151"/>
      <c r="V269" s="8">
        <v>6</v>
      </c>
      <c r="W269" s="12" t="str">
        <f>C269</f>
        <v>------</v>
      </c>
      <c r="X269" s="19" t="s">
        <v>10</v>
      </c>
      <c r="Y269" s="15" t="str">
        <f>C265</f>
        <v>------</v>
      </c>
      <c r="Z269" s="43"/>
      <c r="AA269" s="44"/>
      <c r="AB269" s="44"/>
      <c r="AC269" s="44"/>
      <c r="AD269" s="47"/>
      <c r="AE269" s="28">
        <f t="shared" si="50"/>
        <v>0</v>
      </c>
      <c r="AF269" s="29" t="s">
        <v>7</v>
      </c>
      <c r="AG269" s="30">
        <f t="shared" si="51"/>
        <v>0</v>
      </c>
      <c r="AJ269" s="115">
        <f>A268</f>
        <v>0</v>
      </c>
      <c r="AK269" s="115">
        <f>A264</f>
        <v>0</v>
      </c>
    </row>
    <row r="270" spans="1:37" x14ac:dyDescent="0.3">
      <c r="A270" s="161"/>
      <c r="B270" s="163">
        <v>4</v>
      </c>
      <c r="C270" s="38" t="str">
        <f>IF(A270&gt;0,IF(VLOOKUP(A270,seznam!$A$2:$C$129,3)&gt;0,VLOOKUP(A270,seznam!$A$2:$C$129,3),"------"),"------")</f>
        <v>------</v>
      </c>
      <c r="D270" s="138">
        <f>O264</f>
        <v>0</v>
      </c>
      <c r="E270" s="138" t="str">
        <f>N264</f>
        <v>:</v>
      </c>
      <c r="F270" s="140">
        <f>M264</f>
        <v>0</v>
      </c>
      <c r="G270" s="128">
        <f>O266</f>
        <v>0</v>
      </c>
      <c r="H270" s="138" t="str">
        <f>N266</f>
        <v>:</v>
      </c>
      <c r="I270" s="140">
        <f>M266</f>
        <v>0</v>
      </c>
      <c r="J270" s="128">
        <f>O268</f>
        <v>0</v>
      </c>
      <c r="K270" s="138" t="str">
        <f>N268</f>
        <v>:</v>
      </c>
      <c r="L270" s="140">
        <f>M268</f>
        <v>0</v>
      </c>
      <c r="M270" s="130"/>
      <c r="N270" s="131"/>
      <c r="O270" s="132"/>
      <c r="P270" s="136">
        <f>D270+G270+J270</f>
        <v>0</v>
      </c>
      <c r="Q270" s="138" t="s">
        <v>7</v>
      </c>
      <c r="R270" s="140">
        <f>F270+I270+L270</f>
        <v>0</v>
      </c>
      <c r="S270" s="142">
        <f>IF(D270&gt;F270,2,IF(AND(D270&lt;F270,E270=":"),1,0))+IF(G270&gt;I270,2,IF(AND(G270&lt;I270,H270=":"),1,0))+IF(J270&gt;L270,2,IF(AND(J270&lt;L270,K270=":"),1,0))</f>
        <v>0</v>
      </c>
      <c r="T270" s="144"/>
    </row>
    <row r="271" spans="1:37" ht="13.5" thickBot="1" x14ac:dyDescent="0.35">
      <c r="A271" s="162"/>
      <c r="B271" s="164"/>
      <c r="C271" s="36" t="str">
        <f>IF(A270&gt;0,IF(VLOOKUP(A270,seznam!$A$2:$C$129,2)&gt;0,VLOOKUP(A270,seznam!$A$2:$C$129,2),"------"),"------")</f>
        <v>------</v>
      </c>
      <c r="D271" s="139"/>
      <c r="E271" s="139"/>
      <c r="F271" s="141"/>
      <c r="G271" s="146"/>
      <c r="H271" s="139"/>
      <c r="I271" s="141"/>
      <c r="J271" s="146"/>
      <c r="K271" s="139"/>
      <c r="L271" s="141"/>
      <c r="M271" s="133"/>
      <c r="N271" s="134"/>
      <c r="O271" s="135"/>
      <c r="P271" s="137"/>
      <c r="Q271" s="139"/>
      <c r="R271" s="141"/>
      <c r="S271" s="143"/>
      <c r="T271" s="145"/>
    </row>
    <row r="272" spans="1:37" ht="13.5" thickBot="1" x14ac:dyDescent="0.35"/>
    <row r="273" spans="1:37" ht="13.5" thickBot="1" x14ac:dyDescent="0.35">
      <c r="A273" s="90" t="s">
        <v>2</v>
      </c>
      <c r="B273" s="177" t="s">
        <v>51</v>
      </c>
      <c r="C273" s="178"/>
      <c r="D273" s="179">
        <v>1</v>
      </c>
      <c r="E273" s="180"/>
      <c r="F273" s="181"/>
      <c r="G273" s="182">
        <v>2</v>
      </c>
      <c r="H273" s="180"/>
      <c r="I273" s="181"/>
      <c r="J273" s="182">
        <v>3</v>
      </c>
      <c r="K273" s="180"/>
      <c r="L273" s="181"/>
      <c r="M273" s="182">
        <v>4</v>
      </c>
      <c r="N273" s="180"/>
      <c r="O273" s="183"/>
      <c r="P273" s="179" t="s">
        <v>4</v>
      </c>
      <c r="Q273" s="184"/>
      <c r="R273" s="185"/>
      <c r="S273" s="5" t="s">
        <v>5</v>
      </c>
      <c r="T273" s="4" t="s">
        <v>6</v>
      </c>
    </row>
    <row r="274" spans="1:37" x14ac:dyDescent="0.3">
      <c r="A274" s="172"/>
      <c r="B274" s="173">
        <v>1</v>
      </c>
      <c r="C274" s="37" t="str">
        <f>IF(A274&gt;0,IF(VLOOKUP(A274,seznam!$A$2:$C$129,3)&gt;0,VLOOKUP(A274,seznam!$A$2:$C$129,3),"------"),"------")</f>
        <v>------</v>
      </c>
      <c r="D274" s="174"/>
      <c r="E274" s="175"/>
      <c r="F274" s="176"/>
      <c r="G274" s="168">
        <f>AE277</f>
        <v>0</v>
      </c>
      <c r="H274" s="169" t="str">
        <f>AF277</f>
        <v>:</v>
      </c>
      <c r="I274" s="170">
        <f>AG277</f>
        <v>0</v>
      </c>
      <c r="J274" s="168">
        <f>AG279</f>
        <v>0</v>
      </c>
      <c r="K274" s="169" t="str">
        <f>AF279</f>
        <v>:</v>
      </c>
      <c r="L274" s="170">
        <f>AE279</f>
        <v>0</v>
      </c>
      <c r="M274" s="168">
        <f>AE274</f>
        <v>0</v>
      </c>
      <c r="N274" s="169" t="str">
        <f>AF274</f>
        <v>:</v>
      </c>
      <c r="O274" s="171">
        <f>AG274</f>
        <v>0</v>
      </c>
      <c r="P274" s="159">
        <f>G274+J274+M274</f>
        <v>0</v>
      </c>
      <c r="Q274" s="169" t="s">
        <v>7</v>
      </c>
      <c r="R274" s="170">
        <f>I274+L274+O274</f>
        <v>0</v>
      </c>
      <c r="S274" s="186">
        <f>IF(G274&gt;I274,2,IF(AND(G274&lt;I274,H274=":"),1,0))+IF(J274&gt;L274,2,IF(AND(J274&lt;L274,K274=":"),1,0))+IF(M274&gt;O274,2,IF(AND(M274&lt;O274,N274=":"),1,0))</f>
        <v>0</v>
      </c>
      <c r="T274" s="160"/>
      <c r="V274" s="6">
        <v>1</v>
      </c>
      <c r="W274" s="10" t="str">
        <f>C275</f>
        <v>------</v>
      </c>
      <c r="X274" s="16" t="s">
        <v>10</v>
      </c>
      <c r="Y274" s="13" t="str">
        <f>C281</f>
        <v>------</v>
      </c>
      <c r="Z274" s="40"/>
      <c r="AA274" s="41"/>
      <c r="AB274" s="41"/>
      <c r="AC274" s="41"/>
      <c r="AD274" s="45"/>
      <c r="AE274" s="22">
        <f t="shared" ref="AE274:AE279" si="52">IF(AND(LEN(Z274)&gt;0,MID(Z274,1,1)&lt;&gt;"-"),"1","0")+IF(AND(LEN(AA274)&gt;0,MID(AA274,1,1)&lt;&gt;"-"),"1","0")+IF(AND(LEN(AB274)&gt;0,MID(AB274,1,1)&lt;&gt;"-"),"1","0")+IF(AND(LEN(AC274)&gt;0,MID(AC274,1,1)&lt;&gt;"-"),"1","0")+IF(AND(LEN(AD274)&gt;0,MID(AD274,1,1)&lt;&gt;"-"),"1","0")</f>
        <v>0</v>
      </c>
      <c r="AF274" s="23" t="s">
        <v>7</v>
      </c>
      <c r="AG274" s="24">
        <f t="shared" ref="AG274:AG279" si="53">IF(AND(LEN(Z274)&gt;0,MID(Z274,1,1)="-"),"1","0")+IF(AND(LEN(AA274)&gt;0,MID(AA274,1,1)="-"),"1","0")+IF(AND(LEN(AB274)&gt;0,MID(AB274,1,1)="-"),"1","0")+IF(AND(LEN(AC274)&gt;0,MID(AC274,1,1)="-"),"1","0")+IF(AND(LEN(AD274)&gt;0,MID(AD274,1,1)="-"),"1","0")</f>
        <v>0</v>
      </c>
      <c r="AJ274" s="115">
        <f>A274</f>
        <v>0</v>
      </c>
      <c r="AK274" s="115">
        <f>A280</f>
        <v>0</v>
      </c>
    </row>
    <row r="275" spans="1:37" x14ac:dyDescent="0.3">
      <c r="A275" s="161"/>
      <c r="B275" s="167"/>
      <c r="C275" s="89" t="str">
        <f>IF(A274&gt;0,IF(VLOOKUP(A274,seznam!$A$2:$C$129,2)&gt;0,VLOOKUP(A274,seznam!$A$2:$C$129,2),"------"),"------")</f>
        <v>------</v>
      </c>
      <c r="D275" s="157"/>
      <c r="E275" s="157"/>
      <c r="F275" s="158"/>
      <c r="G275" s="129"/>
      <c r="H275" s="148"/>
      <c r="I275" s="149"/>
      <c r="J275" s="129"/>
      <c r="K275" s="148"/>
      <c r="L275" s="149"/>
      <c r="M275" s="129"/>
      <c r="N275" s="148"/>
      <c r="O275" s="166"/>
      <c r="P275" s="147"/>
      <c r="Q275" s="148"/>
      <c r="R275" s="149"/>
      <c r="S275" s="150"/>
      <c r="T275" s="151"/>
      <c r="V275" s="7">
        <v>2</v>
      </c>
      <c r="W275" s="11" t="str">
        <f>C277</f>
        <v>------</v>
      </c>
      <c r="X275" s="17" t="s">
        <v>10</v>
      </c>
      <c r="Y275" s="14" t="str">
        <f>C279</f>
        <v>------</v>
      </c>
      <c r="Z275" s="42"/>
      <c r="AA275" s="39"/>
      <c r="AB275" s="39"/>
      <c r="AC275" s="39"/>
      <c r="AD275" s="46"/>
      <c r="AE275" s="25">
        <f t="shared" si="52"/>
        <v>0</v>
      </c>
      <c r="AF275" s="26" t="s">
        <v>7</v>
      </c>
      <c r="AG275" s="27">
        <f t="shared" si="53"/>
        <v>0</v>
      </c>
      <c r="AJ275" s="115">
        <f>A276</f>
        <v>0</v>
      </c>
      <c r="AK275" s="115">
        <f>A278</f>
        <v>0</v>
      </c>
    </row>
    <row r="276" spans="1:37" x14ac:dyDescent="0.3">
      <c r="A276" s="161"/>
      <c r="B276" s="163">
        <v>2</v>
      </c>
      <c r="C276" s="38" t="str">
        <f>IF(A276&gt;0,IF(VLOOKUP(A276,seznam!$A$2:$C$129,3)&gt;0,VLOOKUP(A276,seznam!$A$2:$C$129,3),"------"),"------")</f>
        <v>------</v>
      </c>
      <c r="D276" s="138">
        <f>I274</f>
        <v>0</v>
      </c>
      <c r="E276" s="138" t="str">
        <f>H274</f>
        <v>:</v>
      </c>
      <c r="F276" s="140">
        <f>G274</f>
        <v>0</v>
      </c>
      <c r="G276" s="130"/>
      <c r="H276" s="131"/>
      <c r="I276" s="155"/>
      <c r="J276" s="128">
        <f>AE275</f>
        <v>0</v>
      </c>
      <c r="K276" s="138" t="str">
        <f>AF275</f>
        <v>:</v>
      </c>
      <c r="L276" s="140">
        <f>AG275</f>
        <v>0</v>
      </c>
      <c r="M276" s="128">
        <f>AE278</f>
        <v>0</v>
      </c>
      <c r="N276" s="138" t="str">
        <f>AF278</f>
        <v>:</v>
      </c>
      <c r="O276" s="165">
        <f>AG278</f>
        <v>0</v>
      </c>
      <c r="P276" s="136">
        <f>D276+J276+M276</f>
        <v>0</v>
      </c>
      <c r="Q276" s="138" t="s">
        <v>7</v>
      </c>
      <c r="R276" s="140">
        <f>F276+L276+O276</f>
        <v>0</v>
      </c>
      <c r="S276" s="142">
        <f>IF(D276&gt;F276,2,IF(AND(D276&lt;F276,E276=":"),1,0))+IF(J276&gt;L276,2,IF(AND(J276&lt;L276,K276=":"),1,0))+IF(M276&gt;O276,2,IF(AND(M276&lt;O276,N276=":"),1,0))</f>
        <v>0</v>
      </c>
      <c r="T276" s="144"/>
      <c r="V276" s="7">
        <v>3</v>
      </c>
      <c r="W276" s="11" t="str">
        <f>C281</f>
        <v>------</v>
      </c>
      <c r="X276" s="18" t="s">
        <v>10</v>
      </c>
      <c r="Y276" s="14" t="str">
        <f>C279</f>
        <v>------</v>
      </c>
      <c r="Z276" s="42"/>
      <c r="AA276" s="39"/>
      <c r="AB276" s="39"/>
      <c r="AC276" s="39"/>
      <c r="AD276" s="46"/>
      <c r="AE276" s="25">
        <f t="shared" si="52"/>
        <v>0</v>
      </c>
      <c r="AF276" s="26" t="s">
        <v>7</v>
      </c>
      <c r="AG276" s="27">
        <f t="shared" si="53"/>
        <v>0</v>
      </c>
      <c r="AJ276" s="115">
        <f>A280</f>
        <v>0</v>
      </c>
      <c r="AK276" s="115">
        <f>A278</f>
        <v>0</v>
      </c>
    </row>
    <row r="277" spans="1:37" x14ac:dyDescent="0.3">
      <c r="A277" s="161"/>
      <c r="B277" s="167"/>
      <c r="C277" s="35" t="str">
        <f>IF(A276&gt;0,IF(VLOOKUP(A276,seznam!$A$2:$C$129,2)&gt;0,VLOOKUP(A276,seznam!$A$2:$C$129,2),"------"),"------")</f>
        <v>------</v>
      </c>
      <c r="D277" s="148"/>
      <c r="E277" s="148"/>
      <c r="F277" s="149"/>
      <c r="G277" s="156"/>
      <c r="H277" s="157"/>
      <c r="I277" s="158"/>
      <c r="J277" s="129"/>
      <c r="K277" s="148"/>
      <c r="L277" s="149"/>
      <c r="M277" s="129"/>
      <c r="N277" s="148"/>
      <c r="O277" s="166"/>
      <c r="P277" s="152"/>
      <c r="Q277" s="153"/>
      <c r="R277" s="154"/>
      <c r="S277" s="150"/>
      <c r="T277" s="151"/>
      <c r="V277" s="7">
        <v>4</v>
      </c>
      <c r="W277" s="11" t="str">
        <f>C275</f>
        <v>------</v>
      </c>
      <c r="X277" s="17" t="s">
        <v>10</v>
      </c>
      <c r="Y277" s="14" t="str">
        <f>C277</f>
        <v>------</v>
      </c>
      <c r="Z277" s="42"/>
      <c r="AA277" s="39"/>
      <c r="AB277" s="39"/>
      <c r="AC277" s="39"/>
      <c r="AD277" s="46"/>
      <c r="AE277" s="25">
        <f t="shared" si="52"/>
        <v>0</v>
      </c>
      <c r="AF277" s="26" t="s">
        <v>7</v>
      </c>
      <c r="AG277" s="27">
        <f t="shared" si="53"/>
        <v>0</v>
      </c>
      <c r="AJ277" s="115">
        <f>A274</f>
        <v>0</v>
      </c>
      <c r="AK277" s="115">
        <f>A276</f>
        <v>0</v>
      </c>
    </row>
    <row r="278" spans="1:37" x14ac:dyDescent="0.3">
      <c r="A278" s="161"/>
      <c r="B278" s="163">
        <v>3</v>
      </c>
      <c r="C278" s="38" t="str">
        <f>IF(A278&gt;0,IF(VLOOKUP(A278,seznam!$A$2:$C$129,3)&gt;0,VLOOKUP(A278,seznam!$A$2:$C$129,3),"------"),"------")</f>
        <v>------</v>
      </c>
      <c r="D278" s="138">
        <f>L274</f>
        <v>0</v>
      </c>
      <c r="E278" s="138" t="str">
        <f>K274</f>
        <v>:</v>
      </c>
      <c r="F278" s="140">
        <f>J274</f>
        <v>0</v>
      </c>
      <c r="G278" s="128">
        <f>L276</f>
        <v>0</v>
      </c>
      <c r="H278" s="138" t="str">
        <f>K276</f>
        <v>:</v>
      </c>
      <c r="I278" s="140">
        <f>J276</f>
        <v>0</v>
      </c>
      <c r="J278" s="130"/>
      <c r="K278" s="131"/>
      <c r="L278" s="155"/>
      <c r="M278" s="128">
        <f>AG276</f>
        <v>0</v>
      </c>
      <c r="N278" s="138" t="str">
        <f>AF276</f>
        <v>:</v>
      </c>
      <c r="O278" s="165">
        <f>AE276</f>
        <v>0</v>
      </c>
      <c r="P278" s="136">
        <f>D278+G278+M278</f>
        <v>0</v>
      </c>
      <c r="Q278" s="138" t="s">
        <v>7</v>
      </c>
      <c r="R278" s="140">
        <f>F278+I278+O278</f>
        <v>0</v>
      </c>
      <c r="S278" s="142">
        <f>IF(D278&gt;F278,2,IF(AND(D278&lt;F278,E278=":"),1,0))+IF(G278&gt;I278,2,IF(AND(G278&lt;I278,H278=":"),1,0))+IF(M278&gt;O278,2,IF(AND(M278&lt;O278,N278=":"),1,0))</f>
        <v>0</v>
      </c>
      <c r="T278" s="144"/>
      <c r="V278" s="7">
        <v>5</v>
      </c>
      <c r="W278" s="11" t="str">
        <f>C277</f>
        <v>------</v>
      </c>
      <c r="X278" s="17" t="s">
        <v>10</v>
      </c>
      <c r="Y278" s="14" t="str">
        <f>C281</f>
        <v>------</v>
      </c>
      <c r="Z278" s="42"/>
      <c r="AA278" s="39"/>
      <c r="AB278" s="39"/>
      <c r="AC278" s="39"/>
      <c r="AD278" s="46"/>
      <c r="AE278" s="25">
        <f t="shared" si="52"/>
        <v>0</v>
      </c>
      <c r="AF278" s="26" t="s">
        <v>7</v>
      </c>
      <c r="AG278" s="27">
        <f t="shared" si="53"/>
        <v>0</v>
      </c>
      <c r="AJ278" s="115">
        <f>A276</f>
        <v>0</v>
      </c>
      <c r="AK278" s="115">
        <f>A280</f>
        <v>0</v>
      </c>
    </row>
    <row r="279" spans="1:37" ht="13.5" thickBot="1" x14ac:dyDescent="0.35">
      <c r="A279" s="161"/>
      <c r="B279" s="167"/>
      <c r="C279" s="35" t="str">
        <f>IF(A278&gt;0,IF(VLOOKUP(A278,seznam!$A$2:$C$129,2)&gt;0,VLOOKUP(A278,seznam!$A$2:$C$129,2),"------"),"------")</f>
        <v>------</v>
      </c>
      <c r="D279" s="148"/>
      <c r="E279" s="148"/>
      <c r="F279" s="149"/>
      <c r="G279" s="129"/>
      <c r="H279" s="148"/>
      <c r="I279" s="149"/>
      <c r="J279" s="156"/>
      <c r="K279" s="157"/>
      <c r="L279" s="158"/>
      <c r="M279" s="129"/>
      <c r="N279" s="148"/>
      <c r="O279" s="166"/>
      <c r="P279" s="147"/>
      <c r="Q279" s="148"/>
      <c r="R279" s="149"/>
      <c r="S279" s="150"/>
      <c r="T279" s="151"/>
      <c r="V279" s="8">
        <v>6</v>
      </c>
      <c r="W279" s="12" t="str">
        <f>C279</f>
        <v>------</v>
      </c>
      <c r="X279" s="19" t="s">
        <v>10</v>
      </c>
      <c r="Y279" s="15" t="str">
        <f>C275</f>
        <v>------</v>
      </c>
      <c r="Z279" s="43"/>
      <c r="AA279" s="44"/>
      <c r="AB279" s="44"/>
      <c r="AC279" s="44"/>
      <c r="AD279" s="47"/>
      <c r="AE279" s="28">
        <f t="shared" si="52"/>
        <v>0</v>
      </c>
      <c r="AF279" s="29" t="s">
        <v>7</v>
      </c>
      <c r="AG279" s="30">
        <f t="shared" si="53"/>
        <v>0</v>
      </c>
      <c r="AJ279" s="115">
        <f>A278</f>
        <v>0</v>
      </c>
      <c r="AK279" s="115">
        <f>A274</f>
        <v>0</v>
      </c>
    </row>
    <row r="280" spans="1:37" x14ac:dyDescent="0.3">
      <c r="A280" s="161"/>
      <c r="B280" s="163">
        <v>4</v>
      </c>
      <c r="C280" s="38" t="str">
        <f>IF(A280&gt;0,IF(VLOOKUP(A280,seznam!$A$2:$C$129,3)&gt;0,VLOOKUP(A280,seznam!$A$2:$C$129,3),"------"),"------")</f>
        <v>------</v>
      </c>
      <c r="D280" s="138">
        <f>O274</f>
        <v>0</v>
      </c>
      <c r="E280" s="138" t="str">
        <f>N274</f>
        <v>:</v>
      </c>
      <c r="F280" s="140">
        <f>M274</f>
        <v>0</v>
      </c>
      <c r="G280" s="128">
        <f>O276</f>
        <v>0</v>
      </c>
      <c r="H280" s="138" t="str">
        <f>N276</f>
        <v>:</v>
      </c>
      <c r="I280" s="140">
        <f>M276</f>
        <v>0</v>
      </c>
      <c r="J280" s="128">
        <f>O278</f>
        <v>0</v>
      </c>
      <c r="K280" s="138" t="str">
        <f>N278</f>
        <v>:</v>
      </c>
      <c r="L280" s="140">
        <f>M278</f>
        <v>0</v>
      </c>
      <c r="M280" s="130"/>
      <c r="N280" s="131"/>
      <c r="O280" s="132"/>
      <c r="P280" s="136">
        <f>D280+G280+J280</f>
        <v>0</v>
      </c>
      <c r="Q280" s="138" t="s">
        <v>7</v>
      </c>
      <c r="R280" s="140">
        <f>F280+I280+L280</f>
        <v>0</v>
      </c>
      <c r="S280" s="142">
        <f>IF(D280&gt;F280,2,IF(AND(D280&lt;F280,E280=":"),1,0))+IF(G280&gt;I280,2,IF(AND(G280&lt;I280,H280=":"),1,0))+IF(J280&gt;L280,2,IF(AND(J280&lt;L280,K280=":"),1,0))</f>
        <v>0</v>
      </c>
      <c r="T280" s="144"/>
    </row>
    <row r="281" spans="1:37" ht="13.5" thickBot="1" x14ac:dyDescent="0.35">
      <c r="A281" s="162"/>
      <c r="B281" s="164"/>
      <c r="C281" s="36" t="str">
        <f>IF(A280&gt;0,IF(VLOOKUP(A280,seznam!$A$2:$C$129,2)&gt;0,VLOOKUP(A280,seznam!$A$2:$C$129,2),"------"),"------")</f>
        <v>------</v>
      </c>
      <c r="D281" s="139"/>
      <c r="E281" s="139"/>
      <c r="F281" s="141"/>
      <c r="G281" s="146"/>
      <c r="H281" s="139"/>
      <c r="I281" s="141"/>
      <c r="J281" s="146"/>
      <c r="K281" s="139"/>
      <c r="L281" s="141"/>
      <c r="M281" s="133"/>
      <c r="N281" s="134"/>
      <c r="O281" s="135"/>
      <c r="P281" s="137"/>
      <c r="Q281" s="139"/>
      <c r="R281" s="141"/>
      <c r="S281" s="143"/>
      <c r="T281" s="145"/>
    </row>
    <row r="282" spans="1:37" ht="13.5" thickBot="1" x14ac:dyDescent="0.35"/>
    <row r="283" spans="1:37" ht="13.5" thickBot="1" x14ac:dyDescent="0.35">
      <c r="A283" s="90" t="s">
        <v>2</v>
      </c>
      <c r="B283" s="177" t="s">
        <v>52</v>
      </c>
      <c r="C283" s="178"/>
      <c r="D283" s="179">
        <v>1</v>
      </c>
      <c r="E283" s="180"/>
      <c r="F283" s="181"/>
      <c r="G283" s="182">
        <v>2</v>
      </c>
      <c r="H283" s="180"/>
      <c r="I283" s="181"/>
      <c r="J283" s="182">
        <v>3</v>
      </c>
      <c r="K283" s="180"/>
      <c r="L283" s="181"/>
      <c r="M283" s="182">
        <v>4</v>
      </c>
      <c r="N283" s="180"/>
      <c r="O283" s="183"/>
      <c r="P283" s="179" t="s">
        <v>4</v>
      </c>
      <c r="Q283" s="184"/>
      <c r="R283" s="185"/>
      <c r="S283" s="5" t="s">
        <v>5</v>
      </c>
      <c r="T283" s="4" t="s">
        <v>6</v>
      </c>
    </row>
    <row r="284" spans="1:37" x14ac:dyDescent="0.3">
      <c r="A284" s="172"/>
      <c r="B284" s="173">
        <v>1</v>
      </c>
      <c r="C284" s="37" t="str">
        <f>IF(A284&gt;0,IF(VLOOKUP(A284,seznam!$A$2:$C$129,3)&gt;0,VLOOKUP(A284,seznam!$A$2:$C$129,3),"------"),"------")</f>
        <v>------</v>
      </c>
      <c r="D284" s="174"/>
      <c r="E284" s="175"/>
      <c r="F284" s="176"/>
      <c r="G284" s="168">
        <f>AE287</f>
        <v>0</v>
      </c>
      <c r="H284" s="169" t="str">
        <f>AF287</f>
        <v>:</v>
      </c>
      <c r="I284" s="170">
        <f>AG287</f>
        <v>0</v>
      </c>
      <c r="J284" s="168">
        <f>AG289</f>
        <v>0</v>
      </c>
      <c r="K284" s="169" t="str">
        <f>AF289</f>
        <v>:</v>
      </c>
      <c r="L284" s="170">
        <f>AE289</f>
        <v>0</v>
      </c>
      <c r="M284" s="168">
        <f>AE284</f>
        <v>0</v>
      </c>
      <c r="N284" s="169" t="str">
        <f>AF284</f>
        <v>:</v>
      </c>
      <c r="O284" s="171">
        <f>AG284</f>
        <v>0</v>
      </c>
      <c r="P284" s="159">
        <f>G284+J284+M284</f>
        <v>0</v>
      </c>
      <c r="Q284" s="169" t="s">
        <v>7</v>
      </c>
      <c r="R284" s="170">
        <f>I284+L284+O284</f>
        <v>0</v>
      </c>
      <c r="S284" s="186">
        <f>IF(G284&gt;I284,2,IF(AND(G284&lt;I284,H284=":"),1,0))+IF(J284&gt;L284,2,IF(AND(J284&lt;L284,K284=":"),1,0))+IF(M284&gt;O284,2,IF(AND(M284&lt;O284,N284=":"),1,0))</f>
        <v>0</v>
      </c>
      <c r="T284" s="160"/>
      <c r="V284" s="6">
        <v>1</v>
      </c>
      <c r="W284" s="10" t="str">
        <f>C285</f>
        <v>------</v>
      </c>
      <c r="X284" s="16" t="s">
        <v>10</v>
      </c>
      <c r="Y284" s="13" t="str">
        <f>C291</f>
        <v>------</v>
      </c>
      <c r="Z284" s="40"/>
      <c r="AA284" s="41"/>
      <c r="AB284" s="41"/>
      <c r="AC284" s="41"/>
      <c r="AD284" s="45"/>
      <c r="AE284" s="22">
        <f t="shared" ref="AE284:AE289" si="54">IF(AND(LEN(Z284)&gt;0,MID(Z284,1,1)&lt;&gt;"-"),"1","0")+IF(AND(LEN(AA284)&gt;0,MID(AA284,1,1)&lt;&gt;"-"),"1","0")+IF(AND(LEN(AB284)&gt;0,MID(AB284,1,1)&lt;&gt;"-"),"1","0")+IF(AND(LEN(AC284)&gt;0,MID(AC284,1,1)&lt;&gt;"-"),"1","0")+IF(AND(LEN(AD284)&gt;0,MID(AD284,1,1)&lt;&gt;"-"),"1","0")</f>
        <v>0</v>
      </c>
      <c r="AF284" s="23" t="s">
        <v>7</v>
      </c>
      <c r="AG284" s="24">
        <f t="shared" ref="AG284:AG289" si="55">IF(AND(LEN(Z284)&gt;0,MID(Z284,1,1)="-"),"1","0")+IF(AND(LEN(AA284)&gt;0,MID(AA284,1,1)="-"),"1","0")+IF(AND(LEN(AB284)&gt;0,MID(AB284,1,1)="-"),"1","0")+IF(AND(LEN(AC284)&gt;0,MID(AC284,1,1)="-"),"1","0")+IF(AND(LEN(AD284)&gt;0,MID(AD284,1,1)="-"),"1","0")</f>
        <v>0</v>
      </c>
      <c r="AJ284" s="115">
        <f>A284</f>
        <v>0</v>
      </c>
      <c r="AK284" s="115">
        <f>A290</f>
        <v>0</v>
      </c>
    </row>
    <row r="285" spans="1:37" x14ac:dyDescent="0.3">
      <c r="A285" s="161"/>
      <c r="B285" s="167"/>
      <c r="C285" s="89" t="str">
        <f>IF(A284&gt;0,IF(VLOOKUP(A284,seznam!$A$2:$C$129,2)&gt;0,VLOOKUP(A284,seznam!$A$2:$C$129,2),"------"),"------")</f>
        <v>------</v>
      </c>
      <c r="D285" s="157"/>
      <c r="E285" s="157"/>
      <c r="F285" s="158"/>
      <c r="G285" s="129"/>
      <c r="H285" s="148"/>
      <c r="I285" s="149"/>
      <c r="J285" s="129"/>
      <c r="K285" s="148"/>
      <c r="L285" s="149"/>
      <c r="M285" s="129"/>
      <c r="N285" s="148"/>
      <c r="O285" s="166"/>
      <c r="P285" s="147"/>
      <c r="Q285" s="148"/>
      <c r="R285" s="149"/>
      <c r="S285" s="150"/>
      <c r="T285" s="151"/>
      <c r="V285" s="7">
        <v>2</v>
      </c>
      <c r="W285" s="11" t="str">
        <f>C287</f>
        <v>------</v>
      </c>
      <c r="X285" s="17" t="s">
        <v>10</v>
      </c>
      <c r="Y285" s="14" t="str">
        <f>C289</f>
        <v>------</v>
      </c>
      <c r="Z285" s="42"/>
      <c r="AA285" s="39"/>
      <c r="AB285" s="39"/>
      <c r="AC285" s="39"/>
      <c r="AD285" s="46"/>
      <c r="AE285" s="25">
        <f t="shared" si="54"/>
        <v>0</v>
      </c>
      <c r="AF285" s="26" t="s">
        <v>7</v>
      </c>
      <c r="AG285" s="27">
        <f t="shared" si="55"/>
        <v>0</v>
      </c>
      <c r="AJ285" s="115">
        <f>A286</f>
        <v>0</v>
      </c>
      <c r="AK285" s="115">
        <f>A288</f>
        <v>0</v>
      </c>
    </row>
    <row r="286" spans="1:37" x14ac:dyDescent="0.3">
      <c r="A286" s="161"/>
      <c r="B286" s="163">
        <v>2</v>
      </c>
      <c r="C286" s="38" t="str">
        <f>IF(A286&gt;0,IF(VLOOKUP(A286,seznam!$A$2:$C$129,3)&gt;0,VLOOKUP(A286,seznam!$A$2:$C$129,3),"------"),"------")</f>
        <v>------</v>
      </c>
      <c r="D286" s="138">
        <f>I284</f>
        <v>0</v>
      </c>
      <c r="E286" s="138" t="str">
        <f>H284</f>
        <v>:</v>
      </c>
      <c r="F286" s="140">
        <f>G284</f>
        <v>0</v>
      </c>
      <c r="G286" s="130"/>
      <c r="H286" s="131"/>
      <c r="I286" s="155"/>
      <c r="J286" s="128">
        <f>AE285</f>
        <v>0</v>
      </c>
      <c r="K286" s="138" t="str">
        <f>AF285</f>
        <v>:</v>
      </c>
      <c r="L286" s="140">
        <f>AG285</f>
        <v>0</v>
      </c>
      <c r="M286" s="128">
        <f>AE288</f>
        <v>0</v>
      </c>
      <c r="N286" s="138" t="str">
        <f>AF288</f>
        <v>:</v>
      </c>
      <c r="O286" s="165">
        <f>AG288</f>
        <v>0</v>
      </c>
      <c r="P286" s="136">
        <f>D286+J286+M286</f>
        <v>0</v>
      </c>
      <c r="Q286" s="138" t="s">
        <v>7</v>
      </c>
      <c r="R286" s="140">
        <f>F286+L286+O286</f>
        <v>0</v>
      </c>
      <c r="S286" s="142">
        <f>IF(D286&gt;F286,2,IF(AND(D286&lt;F286,E286=":"),1,0))+IF(J286&gt;L286,2,IF(AND(J286&lt;L286,K286=":"),1,0))+IF(M286&gt;O286,2,IF(AND(M286&lt;O286,N286=":"),1,0))</f>
        <v>0</v>
      </c>
      <c r="T286" s="144"/>
      <c r="V286" s="7">
        <v>3</v>
      </c>
      <c r="W286" s="11" t="str">
        <f>C291</f>
        <v>------</v>
      </c>
      <c r="X286" s="18" t="s">
        <v>10</v>
      </c>
      <c r="Y286" s="14" t="str">
        <f>C289</f>
        <v>------</v>
      </c>
      <c r="Z286" s="42"/>
      <c r="AA286" s="39"/>
      <c r="AB286" s="39"/>
      <c r="AC286" s="39"/>
      <c r="AD286" s="46"/>
      <c r="AE286" s="25">
        <f t="shared" si="54"/>
        <v>0</v>
      </c>
      <c r="AF286" s="26" t="s">
        <v>7</v>
      </c>
      <c r="AG286" s="27">
        <f t="shared" si="55"/>
        <v>0</v>
      </c>
      <c r="AJ286" s="115">
        <f>A290</f>
        <v>0</v>
      </c>
      <c r="AK286" s="115">
        <f>A288</f>
        <v>0</v>
      </c>
    </row>
    <row r="287" spans="1:37" x14ac:dyDescent="0.3">
      <c r="A287" s="161"/>
      <c r="B287" s="167"/>
      <c r="C287" s="35" t="str">
        <f>IF(A286&gt;0,IF(VLOOKUP(A286,seznam!$A$2:$C$129,2)&gt;0,VLOOKUP(A286,seznam!$A$2:$C$129,2),"------"),"------")</f>
        <v>------</v>
      </c>
      <c r="D287" s="148"/>
      <c r="E287" s="148"/>
      <c r="F287" s="149"/>
      <c r="G287" s="156"/>
      <c r="H287" s="157"/>
      <c r="I287" s="158"/>
      <c r="J287" s="129"/>
      <c r="K287" s="148"/>
      <c r="L287" s="149"/>
      <c r="M287" s="129"/>
      <c r="N287" s="148"/>
      <c r="O287" s="166"/>
      <c r="P287" s="152"/>
      <c r="Q287" s="153"/>
      <c r="R287" s="154"/>
      <c r="S287" s="150"/>
      <c r="T287" s="151"/>
      <c r="V287" s="7">
        <v>4</v>
      </c>
      <c r="W287" s="11" t="str">
        <f>C285</f>
        <v>------</v>
      </c>
      <c r="X287" s="17" t="s">
        <v>10</v>
      </c>
      <c r="Y287" s="14" t="str">
        <f>C287</f>
        <v>------</v>
      </c>
      <c r="Z287" s="42"/>
      <c r="AA287" s="39"/>
      <c r="AB287" s="39"/>
      <c r="AC287" s="39"/>
      <c r="AD287" s="46"/>
      <c r="AE287" s="25">
        <f t="shared" si="54"/>
        <v>0</v>
      </c>
      <c r="AF287" s="26" t="s">
        <v>7</v>
      </c>
      <c r="AG287" s="27">
        <f t="shared" si="55"/>
        <v>0</v>
      </c>
      <c r="AJ287" s="115">
        <f>A284</f>
        <v>0</v>
      </c>
      <c r="AK287" s="115">
        <f>A286</f>
        <v>0</v>
      </c>
    </row>
    <row r="288" spans="1:37" x14ac:dyDescent="0.3">
      <c r="A288" s="161"/>
      <c r="B288" s="163">
        <v>3</v>
      </c>
      <c r="C288" s="38" t="str">
        <f>IF(A288&gt;0,IF(VLOOKUP(A288,seznam!$A$2:$C$129,3)&gt;0,VLOOKUP(A288,seznam!$A$2:$C$129,3),"------"),"------")</f>
        <v>------</v>
      </c>
      <c r="D288" s="138">
        <f>L284</f>
        <v>0</v>
      </c>
      <c r="E288" s="138" t="str">
        <f>K284</f>
        <v>:</v>
      </c>
      <c r="F288" s="140">
        <f>J284</f>
        <v>0</v>
      </c>
      <c r="G288" s="128">
        <f>L286</f>
        <v>0</v>
      </c>
      <c r="H288" s="138" t="str">
        <f>K286</f>
        <v>:</v>
      </c>
      <c r="I288" s="140">
        <f>J286</f>
        <v>0</v>
      </c>
      <c r="J288" s="130"/>
      <c r="K288" s="131"/>
      <c r="L288" s="155"/>
      <c r="M288" s="128">
        <f>AG286</f>
        <v>0</v>
      </c>
      <c r="N288" s="138" t="str">
        <f>AF286</f>
        <v>:</v>
      </c>
      <c r="O288" s="165">
        <f>AE286</f>
        <v>0</v>
      </c>
      <c r="P288" s="136">
        <f>D288+G288+M288</f>
        <v>0</v>
      </c>
      <c r="Q288" s="138" t="s">
        <v>7</v>
      </c>
      <c r="R288" s="140">
        <f>F288+I288+O288</f>
        <v>0</v>
      </c>
      <c r="S288" s="142">
        <f>IF(D288&gt;F288,2,IF(AND(D288&lt;F288,E288=":"),1,0))+IF(G288&gt;I288,2,IF(AND(G288&lt;I288,H288=":"),1,0))+IF(M288&gt;O288,2,IF(AND(M288&lt;O288,N288=":"),1,0))</f>
        <v>0</v>
      </c>
      <c r="T288" s="144"/>
      <c r="V288" s="7">
        <v>5</v>
      </c>
      <c r="W288" s="11" t="str">
        <f>C287</f>
        <v>------</v>
      </c>
      <c r="X288" s="17" t="s">
        <v>10</v>
      </c>
      <c r="Y288" s="14" t="str">
        <f>C291</f>
        <v>------</v>
      </c>
      <c r="Z288" s="42"/>
      <c r="AA288" s="39"/>
      <c r="AB288" s="39"/>
      <c r="AC288" s="39"/>
      <c r="AD288" s="46"/>
      <c r="AE288" s="25">
        <f t="shared" si="54"/>
        <v>0</v>
      </c>
      <c r="AF288" s="26" t="s">
        <v>7</v>
      </c>
      <c r="AG288" s="27">
        <f t="shared" si="55"/>
        <v>0</v>
      </c>
      <c r="AJ288" s="115">
        <f>A286</f>
        <v>0</v>
      </c>
      <c r="AK288" s="115">
        <f>A290</f>
        <v>0</v>
      </c>
    </row>
    <row r="289" spans="1:37" ht="13.5" thickBot="1" x14ac:dyDescent="0.35">
      <c r="A289" s="161"/>
      <c r="B289" s="167"/>
      <c r="C289" s="35" t="str">
        <f>IF(A288&gt;0,IF(VLOOKUP(A288,seznam!$A$2:$C$129,2)&gt;0,VLOOKUP(A288,seznam!$A$2:$C$129,2),"------"),"------")</f>
        <v>------</v>
      </c>
      <c r="D289" s="148"/>
      <c r="E289" s="148"/>
      <c r="F289" s="149"/>
      <c r="G289" s="129"/>
      <c r="H289" s="148"/>
      <c r="I289" s="149"/>
      <c r="J289" s="156"/>
      <c r="K289" s="157"/>
      <c r="L289" s="158"/>
      <c r="M289" s="129"/>
      <c r="N289" s="148"/>
      <c r="O289" s="166"/>
      <c r="P289" s="147"/>
      <c r="Q289" s="148"/>
      <c r="R289" s="149"/>
      <c r="S289" s="150"/>
      <c r="T289" s="151"/>
      <c r="V289" s="8">
        <v>6</v>
      </c>
      <c r="W289" s="12" t="str">
        <f>C289</f>
        <v>------</v>
      </c>
      <c r="X289" s="19" t="s">
        <v>10</v>
      </c>
      <c r="Y289" s="15" t="str">
        <f>C285</f>
        <v>------</v>
      </c>
      <c r="Z289" s="43"/>
      <c r="AA289" s="44"/>
      <c r="AB289" s="44"/>
      <c r="AC289" s="44"/>
      <c r="AD289" s="47"/>
      <c r="AE289" s="28">
        <f t="shared" si="54"/>
        <v>0</v>
      </c>
      <c r="AF289" s="29" t="s">
        <v>7</v>
      </c>
      <c r="AG289" s="30">
        <f t="shared" si="55"/>
        <v>0</v>
      </c>
      <c r="AJ289" s="115">
        <f>A288</f>
        <v>0</v>
      </c>
      <c r="AK289" s="115">
        <f>A284</f>
        <v>0</v>
      </c>
    </row>
    <row r="290" spans="1:37" x14ac:dyDescent="0.3">
      <c r="A290" s="161"/>
      <c r="B290" s="163">
        <v>4</v>
      </c>
      <c r="C290" s="38" t="str">
        <f>IF(A290&gt;0,IF(VLOOKUP(A290,seznam!$A$2:$C$129,3)&gt;0,VLOOKUP(A290,seznam!$A$2:$C$129,3),"------"),"------")</f>
        <v>------</v>
      </c>
      <c r="D290" s="138">
        <f>O284</f>
        <v>0</v>
      </c>
      <c r="E290" s="138" t="str">
        <f>N284</f>
        <v>:</v>
      </c>
      <c r="F290" s="140">
        <f>M284</f>
        <v>0</v>
      </c>
      <c r="G290" s="128">
        <f>O286</f>
        <v>0</v>
      </c>
      <c r="H290" s="138" t="str">
        <f>N286</f>
        <v>:</v>
      </c>
      <c r="I290" s="140">
        <f>M286</f>
        <v>0</v>
      </c>
      <c r="J290" s="128">
        <f>O288</f>
        <v>0</v>
      </c>
      <c r="K290" s="138" t="str">
        <f>N288</f>
        <v>:</v>
      </c>
      <c r="L290" s="140">
        <f>M288</f>
        <v>0</v>
      </c>
      <c r="M290" s="130"/>
      <c r="N290" s="131"/>
      <c r="O290" s="132"/>
      <c r="P290" s="136">
        <f>D290+G290+J290</f>
        <v>0</v>
      </c>
      <c r="Q290" s="138" t="s">
        <v>7</v>
      </c>
      <c r="R290" s="140">
        <f>F290+I290+L290</f>
        <v>0</v>
      </c>
      <c r="S290" s="142">
        <f>IF(D290&gt;F290,2,IF(AND(D290&lt;F290,E290=":"),1,0))+IF(G290&gt;I290,2,IF(AND(G290&lt;I290,H290=":"),1,0))+IF(J290&gt;L290,2,IF(AND(J290&lt;L290,K290=":"),1,0))</f>
        <v>0</v>
      </c>
      <c r="T290" s="144"/>
    </row>
    <row r="291" spans="1:37" ht="13.5" thickBot="1" x14ac:dyDescent="0.35">
      <c r="A291" s="162"/>
      <c r="B291" s="164"/>
      <c r="C291" s="36" t="str">
        <f>IF(A290&gt;0,IF(VLOOKUP(A290,seznam!$A$2:$C$129,2)&gt;0,VLOOKUP(A290,seznam!$A$2:$C$129,2),"------"),"------")</f>
        <v>------</v>
      </c>
      <c r="D291" s="139"/>
      <c r="E291" s="139"/>
      <c r="F291" s="141"/>
      <c r="G291" s="146"/>
      <c r="H291" s="139"/>
      <c r="I291" s="141"/>
      <c r="J291" s="146"/>
      <c r="K291" s="139"/>
      <c r="L291" s="141"/>
      <c r="M291" s="133"/>
      <c r="N291" s="134"/>
      <c r="O291" s="135"/>
      <c r="P291" s="137"/>
      <c r="Q291" s="139"/>
      <c r="R291" s="141"/>
      <c r="S291" s="143"/>
      <c r="T291" s="145"/>
    </row>
    <row r="293" spans="1:37" ht="40" customHeight="1" x14ac:dyDescent="0.3">
      <c r="B293" s="123" t="str">
        <f>B83</f>
        <v>BTM B - U11 - 1.stupeň turnaj B</v>
      </c>
      <c r="C293" s="124"/>
      <c r="D293" s="124"/>
      <c r="E293" s="124"/>
      <c r="F293" s="124"/>
      <c r="G293" s="124"/>
      <c r="H293" s="124"/>
      <c r="I293" s="124"/>
      <c r="J293" s="124"/>
      <c r="K293" s="124"/>
      <c r="L293" s="124"/>
      <c r="M293" s="124"/>
      <c r="N293" s="124"/>
      <c r="O293" s="124"/>
      <c r="P293" s="124"/>
      <c r="Q293" s="124"/>
      <c r="R293" s="124"/>
      <c r="S293" s="124"/>
      <c r="T293" s="124"/>
      <c r="U293" s="124"/>
      <c r="V293" s="124"/>
      <c r="W293" s="124"/>
      <c r="X293" s="124"/>
      <c r="Y293" s="124"/>
      <c r="Z293" s="124"/>
      <c r="AA293" s="124"/>
      <c r="AB293" s="124"/>
      <c r="AC293" s="124"/>
      <c r="AD293" s="124"/>
      <c r="AE293" s="124"/>
      <c r="AF293" s="124"/>
      <c r="AG293" s="124"/>
    </row>
    <row r="294" spans="1:37" ht="13.5" thickBot="1" x14ac:dyDescent="0.35"/>
    <row r="295" spans="1:37" ht="13.5" thickBot="1" x14ac:dyDescent="0.35">
      <c r="A295" s="90" t="s">
        <v>2</v>
      </c>
      <c r="B295" s="177" t="s">
        <v>53</v>
      </c>
      <c r="C295" s="178"/>
      <c r="D295" s="179">
        <v>1</v>
      </c>
      <c r="E295" s="180"/>
      <c r="F295" s="181"/>
      <c r="G295" s="182">
        <v>2</v>
      </c>
      <c r="H295" s="180"/>
      <c r="I295" s="181"/>
      <c r="J295" s="182">
        <v>3</v>
      </c>
      <c r="K295" s="180"/>
      <c r="L295" s="181"/>
      <c r="M295" s="182">
        <v>4</v>
      </c>
      <c r="N295" s="180"/>
      <c r="O295" s="183"/>
      <c r="P295" s="179" t="s">
        <v>4</v>
      </c>
      <c r="Q295" s="184"/>
      <c r="R295" s="185"/>
      <c r="S295" s="5" t="s">
        <v>5</v>
      </c>
      <c r="T295" s="4" t="s">
        <v>6</v>
      </c>
    </row>
    <row r="296" spans="1:37" x14ac:dyDescent="0.3">
      <c r="A296" s="172"/>
      <c r="B296" s="173">
        <v>1</v>
      </c>
      <c r="C296" s="37" t="str">
        <f>IF(A296&gt;0,IF(VLOOKUP(A296,seznam!$A$2:$C$129,3)&gt;0,VLOOKUP(A296,seznam!$A$2:$C$129,3),"------"),"------")</f>
        <v>------</v>
      </c>
      <c r="D296" s="174"/>
      <c r="E296" s="175"/>
      <c r="F296" s="176"/>
      <c r="G296" s="168">
        <f>AE299</f>
        <v>0</v>
      </c>
      <c r="H296" s="169" t="str">
        <f>AF299</f>
        <v>:</v>
      </c>
      <c r="I296" s="170">
        <f>AG299</f>
        <v>0</v>
      </c>
      <c r="J296" s="168">
        <f>AG301</f>
        <v>0</v>
      </c>
      <c r="K296" s="169" t="str">
        <f>AF301</f>
        <v>:</v>
      </c>
      <c r="L296" s="170">
        <f>AE301</f>
        <v>0</v>
      </c>
      <c r="M296" s="168">
        <f>AE296</f>
        <v>0</v>
      </c>
      <c r="N296" s="169" t="str">
        <f>AF296</f>
        <v>:</v>
      </c>
      <c r="O296" s="171">
        <f>AG296</f>
        <v>0</v>
      </c>
      <c r="P296" s="159">
        <f>G296+J296+M296</f>
        <v>0</v>
      </c>
      <c r="Q296" s="169" t="s">
        <v>7</v>
      </c>
      <c r="R296" s="170">
        <f>I296+L296+O296</f>
        <v>0</v>
      </c>
      <c r="S296" s="186">
        <f>IF(G296&gt;I296,2,IF(AND(G296&lt;I296,H296=":"),1,0))+IF(J296&gt;L296,2,IF(AND(J296&lt;L296,K296=":"),1,0))+IF(M296&gt;O296,2,IF(AND(M296&lt;O296,N296=":"),1,0))</f>
        <v>0</v>
      </c>
      <c r="T296" s="160"/>
      <c r="V296" s="6">
        <v>1</v>
      </c>
      <c r="W296" s="10" t="str">
        <f>C297</f>
        <v>------</v>
      </c>
      <c r="X296" s="16" t="s">
        <v>10</v>
      </c>
      <c r="Y296" s="13" t="str">
        <f>C303</f>
        <v>------</v>
      </c>
      <c r="Z296" s="40"/>
      <c r="AA296" s="41"/>
      <c r="AB296" s="41"/>
      <c r="AC296" s="41"/>
      <c r="AD296" s="45"/>
      <c r="AE296" s="22">
        <f t="shared" ref="AE296:AE301" si="56">IF(AND(LEN(Z296)&gt;0,MID(Z296,1,1)&lt;&gt;"-"),"1","0")+IF(AND(LEN(AA296)&gt;0,MID(AA296,1,1)&lt;&gt;"-"),"1","0")+IF(AND(LEN(AB296)&gt;0,MID(AB296,1,1)&lt;&gt;"-"),"1","0")+IF(AND(LEN(AC296)&gt;0,MID(AC296,1,1)&lt;&gt;"-"),"1","0")+IF(AND(LEN(AD296)&gt;0,MID(AD296,1,1)&lt;&gt;"-"),"1","0")</f>
        <v>0</v>
      </c>
      <c r="AF296" s="23" t="s">
        <v>7</v>
      </c>
      <c r="AG296" s="24">
        <f t="shared" ref="AG296:AG301" si="57">IF(AND(LEN(Z296)&gt;0,MID(Z296,1,1)="-"),"1","0")+IF(AND(LEN(AA296)&gt;0,MID(AA296,1,1)="-"),"1","0")+IF(AND(LEN(AB296)&gt;0,MID(AB296,1,1)="-"),"1","0")+IF(AND(LEN(AC296)&gt;0,MID(AC296,1,1)="-"),"1","0")+IF(AND(LEN(AD296)&gt;0,MID(AD296,1,1)="-"),"1","0")</f>
        <v>0</v>
      </c>
      <c r="AJ296" s="115">
        <f>A296</f>
        <v>0</v>
      </c>
      <c r="AK296" s="115">
        <f>A302</f>
        <v>0</v>
      </c>
    </row>
    <row r="297" spans="1:37" x14ac:dyDescent="0.3">
      <c r="A297" s="161"/>
      <c r="B297" s="167"/>
      <c r="C297" s="89" t="str">
        <f>IF(A296&gt;0,IF(VLOOKUP(A296,seznam!$A$2:$C$129,2)&gt;0,VLOOKUP(A296,seznam!$A$2:$C$129,2),"------"),"------")</f>
        <v>------</v>
      </c>
      <c r="D297" s="157"/>
      <c r="E297" s="157"/>
      <c r="F297" s="158"/>
      <c r="G297" s="129"/>
      <c r="H297" s="148"/>
      <c r="I297" s="149"/>
      <c r="J297" s="129"/>
      <c r="K297" s="148"/>
      <c r="L297" s="149"/>
      <c r="M297" s="129"/>
      <c r="N297" s="148"/>
      <c r="O297" s="166"/>
      <c r="P297" s="147"/>
      <c r="Q297" s="148"/>
      <c r="R297" s="149"/>
      <c r="S297" s="150"/>
      <c r="T297" s="151"/>
      <c r="V297" s="7">
        <v>2</v>
      </c>
      <c r="W297" s="11" t="str">
        <f>C299</f>
        <v>------</v>
      </c>
      <c r="X297" s="17" t="s">
        <v>10</v>
      </c>
      <c r="Y297" s="14" t="str">
        <f>C301</f>
        <v>------</v>
      </c>
      <c r="Z297" s="42"/>
      <c r="AA297" s="39"/>
      <c r="AB297" s="39"/>
      <c r="AC297" s="39"/>
      <c r="AD297" s="46"/>
      <c r="AE297" s="25">
        <f t="shared" si="56"/>
        <v>0</v>
      </c>
      <c r="AF297" s="26" t="s">
        <v>7</v>
      </c>
      <c r="AG297" s="27">
        <f t="shared" si="57"/>
        <v>0</v>
      </c>
      <c r="AJ297" s="115">
        <f>A298</f>
        <v>0</v>
      </c>
      <c r="AK297" s="115">
        <f>A300</f>
        <v>0</v>
      </c>
    </row>
    <row r="298" spans="1:37" x14ac:dyDescent="0.3">
      <c r="A298" s="161"/>
      <c r="B298" s="163">
        <v>2</v>
      </c>
      <c r="C298" s="38" t="str">
        <f>IF(A298&gt;0,IF(VLOOKUP(A298,seznam!$A$2:$C$129,3)&gt;0,VLOOKUP(A298,seznam!$A$2:$C$129,3),"------"),"------")</f>
        <v>------</v>
      </c>
      <c r="D298" s="138">
        <f>I296</f>
        <v>0</v>
      </c>
      <c r="E298" s="138" t="str">
        <f>H296</f>
        <v>:</v>
      </c>
      <c r="F298" s="140">
        <f>G296</f>
        <v>0</v>
      </c>
      <c r="G298" s="130"/>
      <c r="H298" s="131"/>
      <c r="I298" s="155"/>
      <c r="J298" s="128">
        <f>AE297</f>
        <v>0</v>
      </c>
      <c r="K298" s="138" t="str">
        <f>AF297</f>
        <v>:</v>
      </c>
      <c r="L298" s="140">
        <f>AG297</f>
        <v>0</v>
      </c>
      <c r="M298" s="128">
        <f>AE300</f>
        <v>0</v>
      </c>
      <c r="N298" s="138" t="str">
        <f>AF300</f>
        <v>:</v>
      </c>
      <c r="O298" s="165">
        <f>AG300</f>
        <v>0</v>
      </c>
      <c r="P298" s="136">
        <f>D298+J298+M298</f>
        <v>0</v>
      </c>
      <c r="Q298" s="138" t="s">
        <v>7</v>
      </c>
      <c r="R298" s="140">
        <f>F298+L298+O298</f>
        <v>0</v>
      </c>
      <c r="S298" s="142">
        <f>IF(D298&gt;F298,2,IF(AND(D298&lt;F298,E298=":"),1,0))+IF(J298&gt;L298,2,IF(AND(J298&lt;L298,K298=":"),1,0))+IF(M298&gt;O298,2,IF(AND(M298&lt;O298,N298=":"),1,0))</f>
        <v>0</v>
      </c>
      <c r="T298" s="144"/>
      <c r="V298" s="7">
        <v>3</v>
      </c>
      <c r="W298" s="11" t="str">
        <f>C303</f>
        <v>------</v>
      </c>
      <c r="X298" s="18" t="s">
        <v>10</v>
      </c>
      <c r="Y298" s="14" t="str">
        <f>C301</f>
        <v>------</v>
      </c>
      <c r="Z298" s="42"/>
      <c r="AA298" s="39"/>
      <c r="AB298" s="39"/>
      <c r="AC298" s="39"/>
      <c r="AD298" s="46"/>
      <c r="AE298" s="25">
        <f t="shared" si="56"/>
        <v>0</v>
      </c>
      <c r="AF298" s="26" t="s">
        <v>7</v>
      </c>
      <c r="AG298" s="27">
        <f t="shared" si="57"/>
        <v>0</v>
      </c>
      <c r="AJ298" s="115">
        <f>A302</f>
        <v>0</v>
      </c>
      <c r="AK298" s="115">
        <f>A300</f>
        <v>0</v>
      </c>
    </row>
    <row r="299" spans="1:37" x14ac:dyDescent="0.3">
      <c r="A299" s="161"/>
      <c r="B299" s="167"/>
      <c r="C299" s="35" t="str">
        <f>IF(A298&gt;0,IF(VLOOKUP(A298,seznam!$A$2:$C$129,2)&gt;0,VLOOKUP(A298,seznam!$A$2:$C$129,2),"------"),"------")</f>
        <v>------</v>
      </c>
      <c r="D299" s="148"/>
      <c r="E299" s="148"/>
      <c r="F299" s="149"/>
      <c r="G299" s="156"/>
      <c r="H299" s="157"/>
      <c r="I299" s="158"/>
      <c r="J299" s="129"/>
      <c r="K299" s="148"/>
      <c r="L299" s="149"/>
      <c r="M299" s="129"/>
      <c r="N299" s="148"/>
      <c r="O299" s="166"/>
      <c r="P299" s="152"/>
      <c r="Q299" s="153"/>
      <c r="R299" s="154"/>
      <c r="S299" s="150"/>
      <c r="T299" s="151"/>
      <c r="V299" s="7">
        <v>4</v>
      </c>
      <c r="W299" s="11" t="str">
        <f>C297</f>
        <v>------</v>
      </c>
      <c r="X299" s="17" t="s">
        <v>10</v>
      </c>
      <c r="Y299" s="14" t="str">
        <f>C299</f>
        <v>------</v>
      </c>
      <c r="Z299" s="42"/>
      <c r="AA299" s="39"/>
      <c r="AB299" s="39"/>
      <c r="AC299" s="39"/>
      <c r="AD299" s="46"/>
      <c r="AE299" s="25">
        <f t="shared" si="56"/>
        <v>0</v>
      </c>
      <c r="AF299" s="26" t="s">
        <v>7</v>
      </c>
      <c r="AG299" s="27">
        <f t="shared" si="57"/>
        <v>0</v>
      </c>
      <c r="AJ299" s="115">
        <f>A296</f>
        <v>0</v>
      </c>
      <c r="AK299" s="115">
        <f>A298</f>
        <v>0</v>
      </c>
    </row>
    <row r="300" spans="1:37" x14ac:dyDescent="0.3">
      <c r="A300" s="161"/>
      <c r="B300" s="163">
        <v>3</v>
      </c>
      <c r="C300" s="38" t="str">
        <f>IF(A300&gt;0,IF(VLOOKUP(A300,seznam!$A$2:$C$129,3)&gt;0,VLOOKUP(A300,seznam!$A$2:$C$129,3),"------"),"------")</f>
        <v>------</v>
      </c>
      <c r="D300" s="138">
        <f>L296</f>
        <v>0</v>
      </c>
      <c r="E300" s="138" t="str">
        <f>K296</f>
        <v>:</v>
      </c>
      <c r="F300" s="140">
        <f>J296</f>
        <v>0</v>
      </c>
      <c r="G300" s="128">
        <f>L298</f>
        <v>0</v>
      </c>
      <c r="H300" s="138" t="str">
        <f>K298</f>
        <v>:</v>
      </c>
      <c r="I300" s="140">
        <f>J298</f>
        <v>0</v>
      </c>
      <c r="J300" s="130"/>
      <c r="K300" s="131"/>
      <c r="L300" s="155"/>
      <c r="M300" s="128">
        <f>AG298</f>
        <v>0</v>
      </c>
      <c r="N300" s="138" t="str">
        <f>AF298</f>
        <v>:</v>
      </c>
      <c r="O300" s="165">
        <f>AE298</f>
        <v>0</v>
      </c>
      <c r="P300" s="136">
        <f>D300+G300+M300</f>
        <v>0</v>
      </c>
      <c r="Q300" s="138" t="s">
        <v>7</v>
      </c>
      <c r="R300" s="140">
        <f>F300+I300+O300</f>
        <v>0</v>
      </c>
      <c r="S300" s="142">
        <f>IF(D300&gt;F300,2,IF(AND(D300&lt;F300,E300=":"),1,0))+IF(G300&gt;I300,2,IF(AND(G300&lt;I300,H300=":"),1,0))+IF(M300&gt;O300,2,IF(AND(M300&lt;O300,N300=":"),1,0))</f>
        <v>0</v>
      </c>
      <c r="T300" s="144"/>
      <c r="V300" s="7">
        <v>5</v>
      </c>
      <c r="W300" s="11" t="str">
        <f>C299</f>
        <v>------</v>
      </c>
      <c r="X300" s="17" t="s">
        <v>10</v>
      </c>
      <c r="Y300" s="14" t="str">
        <f>C303</f>
        <v>------</v>
      </c>
      <c r="Z300" s="42"/>
      <c r="AA300" s="39"/>
      <c r="AB300" s="39"/>
      <c r="AC300" s="39"/>
      <c r="AD300" s="46"/>
      <c r="AE300" s="25">
        <f t="shared" si="56"/>
        <v>0</v>
      </c>
      <c r="AF300" s="26" t="s">
        <v>7</v>
      </c>
      <c r="AG300" s="27">
        <f t="shared" si="57"/>
        <v>0</v>
      </c>
      <c r="AJ300" s="115">
        <f>A298</f>
        <v>0</v>
      </c>
      <c r="AK300" s="115">
        <f>A302</f>
        <v>0</v>
      </c>
    </row>
    <row r="301" spans="1:37" ht="13.5" thickBot="1" x14ac:dyDescent="0.35">
      <c r="A301" s="161"/>
      <c r="B301" s="167"/>
      <c r="C301" s="35" t="str">
        <f>IF(A300&gt;0,IF(VLOOKUP(A300,seznam!$A$2:$C$129,2)&gt;0,VLOOKUP(A300,seznam!$A$2:$C$129,2),"------"),"------")</f>
        <v>------</v>
      </c>
      <c r="D301" s="148"/>
      <c r="E301" s="148"/>
      <c r="F301" s="149"/>
      <c r="G301" s="129"/>
      <c r="H301" s="148"/>
      <c r="I301" s="149"/>
      <c r="J301" s="156"/>
      <c r="K301" s="157"/>
      <c r="L301" s="158"/>
      <c r="M301" s="129"/>
      <c r="N301" s="148"/>
      <c r="O301" s="166"/>
      <c r="P301" s="147"/>
      <c r="Q301" s="148"/>
      <c r="R301" s="149"/>
      <c r="S301" s="150"/>
      <c r="T301" s="151"/>
      <c r="V301" s="8">
        <v>6</v>
      </c>
      <c r="W301" s="12" t="str">
        <f>C301</f>
        <v>------</v>
      </c>
      <c r="X301" s="19" t="s">
        <v>10</v>
      </c>
      <c r="Y301" s="15" t="str">
        <f>C297</f>
        <v>------</v>
      </c>
      <c r="Z301" s="43"/>
      <c r="AA301" s="44"/>
      <c r="AB301" s="44"/>
      <c r="AC301" s="44"/>
      <c r="AD301" s="47"/>
      <c r="AE301" s="28">
        <f t="shared" si="56"/>
        <v>0</v>
      </c>
      <c r="AF301" s="29" t="s">
        <v>7</v>
      </c>
      <c r="AG301" s="30">
        <f t="shared" si="57"/>
        <v>0</v>
      </c>
      <c r="AJ301" s="115">
        <f>A300</f>
        <v>0</v>
      </c>
      <c r="AK301" s="115">
        <f>A296</f>
        <v>0</v>
      </c>
    </row>
    <row r="302" spans="1:37" x14ac:dyDescent="0.3">
      <c r="A302" s="161"/>
      <c r="B302" s="163">
        <v>4</v>
      </c>
      <c r="C302" s="38" t="str">
        <f>IF(A302&gt;0,IF(VLOOKUP(A302,seznam!$A$2:$C$129,3)&gt;0,VLOOKUP(A302,seznam!$A$2:$C$129,3),"------"),"------")</f>
        <v>------</v>
      </c>
      <c r="D302" s="138">
        <f>O296</f>
        <v>0</v>
      </c>
      <c r="E302" s="138" t="str">
        <f>N296</f>
        <v>:</v>
      </c>
      <c r="F302" s="140">
        <f>M296</f>
        <v>0</v>
      </c>
      <c r="G302" s="128">
        <f>O298</f>
        <v>0</v>
      </c>
      <c r="H302" s="138" t="str">
        <f>N298</f>
        <v>:</v>
      </c>
      <c r="I302" s="140">
        <f>M298</f>
        <v>0</v>
      </c>
      <c r="J302" s="128">
        <f>O300</f>
        <v>0</v>
      </c>
      <c r="K302" s="138" t="str">
        <f>N300</f>
        <v>:</v>
      </c>
      <c r="L302" s="140">
        <f>M300</f>
        <v>0</v>
      </c>
      <c r="M302" s="130"/>
      <c r="N302" s="131"/>
      <c r="O302" s="132"/>
      <c r="P302" s="136">
        <f>D302+G302+J302</f>
        <v>0</v>
      </c>
      <c r="Q302" s="138" t="s">
        <v>7</v>
      </c>
      <c r="R302" s="140">
        <f>F302+I302+L302</f>
        <v>0</v>
      </c>
      <c r="S302" s="142">
        <f>IF(D302&gt;F302,2,IF(AND(D302&lt;F302,E302=":"),1,0))+IF(G302&gt;I302,2,IF(AND(G302&lt;I302,H302=":"),1,0))+IF(J302&gt;L302,2,IF(AND(J302&lt;L302,K302=":"),1,0))</f>
        <v>0</v>
      </c>
      <c r="T302" s="144"/>
    </row>
    <row r="303" spans="1:37" ht="13.5" thickBot="1" x14ac:dyDescent="0.35">
      <c r="A303" s="162"/>
      <c r="B303" s="164"/>
      <c r="C303" s="36" t="str">
        <f>IF(A302&gt;0,IF(VLOOKUP(A302,seznam!$A$2:$C$129,2)&gt;0,VLOOKUP(A302,seznam!$A$2:$C$129,2),"------"),"------")</f>
        <v>------</v>
      </c>
      <c r="D303" s="139"/>
      <c r="E303" s="139"/>
      <c r="F303" s="141"/>
      <c r="G303" s="146"/>
      <c r="H303" s="139"/>
      <c r="I303" s="141"/>
      <c r="J303" s="146"/>
      <c r="K303" s="139"/>
      <c r="L303" s="141"/>
      <c r="M303" s="133"/>
      <c r="N303" s="134"/>
      <c r="O303" s="135"/>
      <c r="P303" s="137"/>
      <c r="Q303" s="139"/>
      <c r="R303" s="141"/>
      <c r="S303" s="143"/>
      <c r="T303" s="145"/>
    </row>
    <row r="304" spans="1:37" ht="13.5" thickBot="1" x14ac:dyDescent="0.35"/>
    <row r="305" spans="1:37" ht="13.5" thickBot="1" x14ac:dyDescent="0.35">
      <c r="A305" s="90" t="s">
        <v>2</v>
      </c>
      <c r="B305" s="177" t="s">
        <v>54</v>
      </c>
      <c r="C305" s="178"/>
      <c r="D305" s="179">
        <v>1</v>
      </c>
      <c r="E305" s="180"/>
      <c r="F305" s="181"/>
      <c r="G305" s="182">
        <v>2</v>
      </c>
      <c r="H305" s="180"/>
      <c r="I305" s="181"/>
      <c r="J305" s="182">
        <v>3</v>
      </c>
      <c r="K305" s="180"/>
      <c r="L305" s="181"/>
      <c r="M305" s="182">
        <v>4</v>
      </c>
      <c r="N305" s="180"/>
      <c r="O305" s="183"/>
      <c r="P305" s="179" t="s">
        <v>4</v>
      </c>
      <c r="Q305" s="184"/>
      <c r="R305" s="185"/>
      <c r="S305" s="5" t="s">
        <v>5</v>
      </c>
      <c r="T305" s="4" t="s">
        <v>6</v>
      </c>
    </row>
    <row r="306" spans="1:37" x14ac:dyDescent="0.3">
      <c r="A306" s="172"/>
      <c r="B306" s="173">
        <v>1</v>
      </c>
      <c r="C306" s="37" t="str">
        <f>IF(A306&gt;0,IF(VLOOKUP(A306,seznam!$A$2:$C$129,3)&gt;0,VLOOKUP(A306,seznam!$A$2:$C$129,3),"------"),"------")</f>
        <v>------</v>
      </c>
      <c r="D306" s="174"/>
      <c r="E306" s="175"/>
      <c r="F306" s="176"/>
      <c r="G306" s="168">
        <f>AE309</f>
        <v>0</v>
      </c>
      <c r="H306" s="169" t="str">
        <f>AF309</f>
        <v>:</v>
      </c>
      <c r="I306" s="170">
        <f>AG309</f>
        <v>0</v>
      </c>
      <c r="J306" s="168">
        <f>AG311</f>
        <v>0</v>
      </c>
      <c r="K306" s="169" t="str">
        <f>AF311</f>
        <v>:</v>
      </c>
      <c r="L306" s="170">
        <f>AE311</f>
        <v>0</v>
      </c>
      <c r="M306" s="168">
        <f>AE306</f>
        <v>0</v>
      </c>
      <c r="N306" s="169" t="str">
        <f>AF306</f>
        <v>:</v>
      </c>
      <c r="O306" s="171">
        <f>AG306</f>
        <v>0</v>
      </c>
      <c r="P306" s="159">
        <f>G306+J306+M306</f>
        <v>0</v>
      </c>
      <c r="Q306" s="169" t="s">
        <v>7</v>
      </c>
      <c r="R306" s="170">
        <f>I306+L306+O306</f>
        <v>0</v>
      </c>
      <c r="S306" s="186">
        <f>IF(G306&gt;I306,2,IF(AND(G306&lt;I306,H306=":"),1,0))+IF(J306&gt;L306,2,IF(AND(J306&lt;L306,K306=":"),1,0))+IF(M306&gt;O306,2,IF(AND(M306&lt;O306,N306=":"),1,0))</f>
        <v>0</v>
      </c>
      <c r="T306" s="160"/>
      <c r="V306" s="6">
        <v>1</v>
      </c>
      <c r="W306" s="10" t="str">
        <f>C307</f>
        <v>------</v>
      </c>
      <c r="X306" s="16" t="s">
        <v>10</v>
      </c>
      <c r="Y306" s="13" t="str">
        <f>C313</f>
        <v>------</v>
      </c>
      <c r="Z306" s="40"/>
      <c r="AA306" s="41"/>
      <c r="AB306" s="41"/>
      <c r="AC306" s="41"/>
      <c r="AD306" s="45"/>
      <c r="AE306" s="22">
        <f t="shared" ref="AE306:AE311" si="58">IF(AND(LEN(Z306)&gt;0,MID(Z306,1,1)&lt;&gt;"-"),"1","0")+IF(AND(LEN(AA306)&gt;0,MID(AA306,1,1)&lt;&gt;"-"),"1","0")+IF(AND(LEN(AB306)&gt;0,MID(AB306,1,1)&lt;&gt;"-"),"1","0")+IF(AND(LEN(AC306)&gt;0,MID(AC306,1,1)&lt;&gt;"-"),"1","0")+IF(AND(LEN(AD306)&gt;0,MID(AD306,1,1)&lt;&gt;"-"),"1","0")</f>
        <v>0</v>
      </c>
      <c r="AF306" s="23" t="s">
        <v>7</v>
      </c>
      <c r="AG306" s="24">
        <f t="shared" ref="AG306:AG311" si="59">IF(AND(LEN(Z306)&gt;0,MID(Z306,1,1)="-"),"1","0")+IF(AND(LEN(AA306)&gt;0,MID(AA306,1,1)="-"),"1","0")+IF(AND(LEN(AB306)&gt;0,MID(AB306,1,1)="-"),"1","0")+IF(AND(LEN(AC306)&gt;0,MID(AC306,1,1)="-"),"1","0")+IF(AND(LEN(AD306)&gt;0,MID(AD306,1,1)="-"),"1","0")</f>
        <v>0</v>
      </c>
      <c r="AJ306" s="115">
        <f>A306</f>
        <v>0</v>
      </c>
      <c r="AK306" s="115">
        <f>A312</f>
        <v>0</v>
      </c>
    </row>
    <row r="307" spans="1:37" x14ac:dyDescent="0.3">
      <c r="A307" s="161"/>
      <c r="B307" s="167"/>
      <c r="C307" s="89" t="str">
        <f>IF(A306&gt;0,IF(VLOOKUP(A306,seznam!$A$2:$C$129,2)&gt;0,VLOOKUP(A306,seznam!$A$2:$C$129,2),"------"),"------")</f>
        <v>------</v>
      </c>
      <c r="D307" s="157"/>
      <c r="E307" s="157"/>
      <c r="F307" s="158"/>
      <c r="G307" s="129"/>
      <c r="H307" s="148"/>
      <c r="I307" s="149"/>
      <c r="J307" s="129"/>
      <c r="K307" s="148"/>
      <c r="L307" s="149"/>
      <c r="M307" s="129"/>
      <c r="N307" s="148"/>
      <c r="O307" s="166"/>
      <c r="P307" s="147"/>
      <c r="Q307" s="148"/>
      <c r="R307" s="149"/>
      <c r="S307" s="150"/>
      <c r="T307" s="151"/>
      <c r="V307" s="7">
        <v>2</v>
      </c>
      <c r="W307" s="11" t="str">
        <f>C309</f>
        <v>------</v>
      </c>
      <c r="X307" s="17" t="s">
        <v>10</v>
      </c>
      <c r="Y307" s="14" t="str">
        <f>C311</f>
        <v>------</v>
      </c>
      <c r="Z307" s="42"/>
      <c r="AA307" s="39"/>
      <c r="AB307" s="39"/>
      <c r="AC307" s="39"/>
      <c r="AD307" s="46"/>
      <c r="AE307" s="25">
        <f t="shared" si="58"/>
        <v>0</v>
      </c>
      <c r="AF307" s="26" t="s">
        <v>7</v>
      </c>
      <c r="AG307" s="27">
        <f t="shared" si="59"/>
        <v>0</v>
      </c>
      <c r="AJ307" s="115">
        <f>A308</f>
        <v>0</v>
      </c>
      <c r="AK307" s="115">
        <f>A310</f>
        <v>0</v>
      </c>
    </row>
    <row r="308" spans="1:37" x14ac:dyDescent="0.3">
      <c r="A308" s="161"/>
      <c r="B308" s="163">
        <v>2</v>
      </c>
      <c r="C308" s="38" t="str">
        <f>IF(A308&gt;0,IF(VLOOKUP(A308,seznam!$A$2:$C$129,3)&gt;0,VLOOKUP(A308,seznam!$A$2:$C$129,3),"------"),"------")</f>
        <v>------</v>
      </c>
      <c r="D308" s="138">
        <f>I306</f>
        <v>0</v>
      </c>
      <c r="E308" s="138" t="str">
        <f>H306</f>
        <v>:</v>
      </c>
      <c r="F308" s="140">
        <f>G306</f>
        <v>0</v>
      </c>
      <c r="G308" s="130"/>
      <c r="H308" s="131"/>
      <c r="I308" s="155"/>
      <c r="J308" s="128">
        <f>AE307</f>
        <v>0</v>
      </c>
      <c r="K308" s="138" t="str">
        <f>AF307</f>
        <v>:</v>
      </c>
      <c r="L308" s="140">
        <f>AG307</f>
        <v>0</v>
      </c>
      <c r="M308" s="128">
        <f>AE310</f>
        <v>0</v>
      </c>
      <c r="N308" s="138" t="str">
        <f>AF310</f>
        <v>:</v>
      </c>
      <c r="O308" s="165">
        <f>AG310</f>
        <v>0</v>
      </c>
      <c r="P308" s="136">
        <f>D308+J308+M308</f>
        <v>0</v>
      </c>
      <c r="Q308" s="138" t="s">
        <v>7</v>
      </c>
      <c r="R308" s="140">
        <f>F308+L308+O308</f>
        <v>0</v>
      </c>
      <c r="S308" s="142">
        <f>IF(D308&gt;F308,2,IF(AND(D308&lt;F308,E308=":"),1,0))+IF(J308&gt;L308,2,IF(AND(J308&lt;L308,K308=":"),1,0))+IF(M308&gt;O308,2,IF(AND(M308&lt;O308,N308=":"),1,0))</f>
        <v>0</v>
      </c>
      <c r="T308" s="144"/>
      <c r="V308" s="7">
        <v>3</v>
      </c>
      <c r="W308" s="11" t="str">
        <f>C313</f>
        <v>------</v>
      </c>
      <c r="X308" s="18" t="s">
        <v>10</v>
      </c>
      <c r="Y308" s="14" t="str">
        <f>C311</f>
        <v>------</v>
      </c>
      <c r="Z308" s="42"/>
      <c r="AA308" s="39"/>
      <c r="AB308" s="39"/>
      <c r="AC308" s="39"/>
      <c r="AD308" s="46"/>
      <c r="AE308" s="25">
        <f t="shared" si="58"/>
        <v>0</v>
      </c>
      <c r="AF308" s="26" t="s">
        <v>7</v>
      </c>
      <c r="AG308" s="27">
        <f t="shared" si="59"/>
        <v>0</v>
      </c>
      <c r="AJ308" s="115">
        <f>A312</f>
        <v>0</v>
      </c>
      <c r="AK308" s="115">
        <f>A310</f>
        <v>0</v>
      </c>
    </row>
    <row r="309" spans="1:37" x14ac:dyDescent="0.3">
      <c r="A309" s="161"/>
      <c r="B309" s="167"/>
      <c r="C309" s="35" t="str">
        <f>IF(A308&gt;0,IF(VLOOKUP(A308,seznam!$A$2:$C$129,2)&gt;0,VLOOKUP(A308,seznam!$A$2:$C$129,2),"------"),"------")</f>
        <v>------</v>
      </c>
      <c r="D309" s="148"/>
      <c r="E309" s="148"/>
      <c r="F309" s="149"/>
      <c r="G309" s="156"/>
      <c r="H309" s="157"/>
      <c r="I309" s="158"/>
      <c r="J309" s="129"/>
      <c r="K309" s="148"/>
      <c r="L309" s="149"/>
      <c r="M309" s="129"/>
      <c r="N309" s="148"/>
      <c r="O309" s="166"/>
      <c r="P309" s="152"/>
      <c r="Q309" s="153"/>
      <c r="R309" s="154"/>
      <c r="S309" s="150"/>
      <c r="T309" s="151"/>
      <c r="V309" s="7">
        <v>4</v>
      </c>
      <c r="W309" s="11" t="str">
        <f>C307</f>
        <v>------</v>
      </c>
      <c r="X309" s="17" t="s">
        <v>10</v>
      </c>
      <c r="Y309" s="14" t="str">
        <f>C309</f>
        <v>------</v>
      </c>
      <c r="Z309" s="42"/>
      <c r="AA309" s="39"/>
      <c r="AB309" s="39"/>
      <c r="AC309" s="39"/>
      <c r="AD309" s="46"/>
      <c r="AE309" s="25">
        <f t="shared" si="58"/>
        <v>0</v>
      </c>
      <c r="AF309" s="26" t="s">
        <v>7</v>
      </c>
      <c r="AG309" s="27">
        <f t="shared" si="59"/>
        <v>0</v>
      </c>
      <c r="AJ309" s="115">
        <f>A306</f>
        <v>0</v>
      </c>
      <c r="AK309" s="115">
        <f>A308</f>
        <v>0</v>
      </c>
    </row>
    <row r="310" spans="1:37" x14ac:dyDescent="0.3">
      <c r="A310" s="161"/>
      <c r="B310" s="163">
        <v>3</v>
      </c>
      <c r="C310" s="38" t="str">
        <f>IF(A310&gt;0,IF(VLOOKUP(A310,seznam!$A$2:$C$129,3)&gt;0,VLOOKUP(A310,seznam!$A$2:$C$129,3),"------"),"------")</f>
        <v>------</v>
      </c>
      <c r="D310" s="138">
        <f>L306</f>
        <v>0</v>
      </c>
      <c r="E310" s="138" t="str">
        <f>K306</f>
        <v>:</v>
      </c>
      <c r="F310" s="140">
        <f>J306</f>
        <v>0</v>
      </c>
      <c r="G310" s="128">
        <f>L308</f>
        <v>0</v>
      </c>
      <c r="H310" s="138" t="str">
        <f>K308</f>
        <v>:</v>
      </c>
      <c r="I310" s="140">
        <f>J308</f>
        <v>0</v>
      </c>
      <c r="J310" s="130"/>
      <c r="K310" s="131"/>
      <c r="L310" s="155"/>
      <c r="M310" s="128">
        <f>AG308</f>
        <v>0</v>
      </c>
      <c r="N310" s="138" t="str">
        <f>AF308</f>
        <v>:</v>
      </c>
      <c r="O310" s="165">
        <f>AE308</f>
        <v>0</v>
      </c>
      <c r="P310" s="136">
        <f>D310+G310+M310</f>
        <v>0</v>
      </c>
      <c r="Q310" s="138" t="s">
        <v>7</v>
      </c>
      <c r="R310" s="140">
        <f>F310+I310+O310</f>
        <v>0</v>
      </c>
      <c r="S310" s="142">
        <f>IF(D310&gt;F310,2,IF(AND(D310&lt;F310,E310=":"),1,0))+IF(G310&gt;I310,2,IF(AND(G310&lt;I310,H310=":"),1,0))+IF(M310&gt;O310,2,IF(AND(M310&lt;O310,N310=":"),1,0))</f>
        <v>0</v>
      </c>
      <c r="T310" s="144"/>
      <c r="V310" s="7">
        <v>5</v>
      </c>
      <c r="W310" s="11" t="str">
        <f>C309</f>
        <v>------</v>
      </c>
      <c r="X310" s="17" t="s">
        <v>10</v>
      </c>
      <c r="Y310" s="14" t="str">
        <f>C313</f>
        <v>------</v>
      </c>
      <c r="Z310" s="42"/>
      <c r="AA310" s="39"/>
      <c r="AB310" s="39"/>
      <c r="AC310" s="39"/>
      <c r="AD310" s="46"/>
      <c r="AE310" s="25">
        <f t="shared" si="58"/>
        <v>0</v>
      </c>
      <c r="AF310" s="26" t="s">
        <v>7</v>
      </c>
      <c r="AG310" s="27">
        <f t="shared" si="59"/>
        <v>0</v>
      </c>
      <c r="AJ310" s="115">
        <f>A308</f>
        <v>0</v>
      </c>
      <c r="AK310" s="115">
        <f>A312</f>
        <v>0</v>
      </c>
    </row>
    <row r="311" spans="1:37" ht="13.5" thickBot="1" x14ac:dyDescent="0.35">
      <c r="A311" s="161"/>
      <c r="B311" s="167"/>
      <c r="C311" s="35" t="str">
        <f>IF(A310&gt;0,IF(VLOOKUP(A310,seznam!$A$2:$C$129,2)&gt;0,VLOOKUP(A310,seznam!$A$2:$C$129,2),"------"),"------")</f>
        <v>------</v>
      </c>
      <c r="D311" s="148"/>
      <c r="E311" s="148"/>
      <c r="F311" s="149"/>
      <c r="G311" s="129"/>
      <c r="H311" s="148"/>
      <c r="I311" s="149"/>
      <c r="J311" s="156"/>
      <c r="K311" s="157"/>
      <c r="L311" s="158"/>
      <c r="M311" s="129"/>
      <c r="N311" s="148"/>
      <c r="O311" s="166"/>
      <c r="P311" s="147"/>
      <c r="Q311" s="148"/>
      <c r="R311" s="149"/>
      <c r="S311" s="150"/>
      <c r="T311" s="151"/>
      <c r="V311" s="8">
        <v>6</v>
      </c>
      <c r="W311" s="12" t="str">
        <f>C311</f>
        <v>------</v>
      </c>
      <c r="X311" s="19" t="s">
        <v>10</v>
      </c>
      <c r="Y311" s="15" t="str">
        <f>C307</f>
        <v>------</v>
      </c>
      <c r="Z311" s="43"/>
      <c r="AA311" s="44"/>
      <c r="AB311" s="44"/>
      <c r="AC311" s="44"/>
      <c r="AD311" s="47"/>
      <c r="AE311" s="28">
        <f t="shared" si="58"/>
        <v>0</v>
      </c>
      <c r="AF311" s="29" t="s">
        <v>7</v>
      </c>
      <c r="AG311" s="30">
        <f t="shared" si="59"/>
        <v>0</v>
      </c>
      <c r="AJ311" s="115">
        <f>A310</f>
        <v>0</v>
      </c>
      <c r="AK311" s="115">
        <f>A306</f>
        <v>0</v>
      </c>
    </row>
    <row r="312" spans="1:37" x14ac:dyDescent="0.3">
      <c r="A312" s="161"/>
      <c r="B312" s="163">
        <v>4</v>
      </c>
      <c r="C312" s="38" t="str">
        <f>IF(A312&gt;0,IF(VLOOKUP(A312,seznam!$A$2:$C$129,3)&gt;0,VLOOKUP(A312,seznam!$A$2:$C$129,3),"------"),"------")</f>
        <v>------</v>
      </c>
      <c r="D312" s="138">
        <f>O306</f>
        <v>0</v>
      </c>
      <c r="E312" s="138" t="str">
        <f>N306</f>
        <v>:</v>
      </c>
      <c r="F312" s="140">
        <f>M306</f>
        <v>0</v>
      </c>
      <c r="G312" s="128">
        <f>O308</f>
        <v>0</v>
      </c>
      <c r="H312" s="138" t="str">
        <f>N308</f>
        <v>:</v>
      </c>
      <c r="I312" s="140">
        <f>M308</f>
        <v>0</v>
      </c>
      <c r="J312" s="128">
        <f>O310</f>
        <v>0</v>
      </c>
      <c r="K312" s="138" t="str">
        <f>N310</f>
        <v>:</v>
      </c>
      <c r="L312" s="140">
        <f>M310</f>
        <v>0</v>
      </c>
      <c r="M312" s="130"/>
      <c r="N312" s="131"/>
      <c r="O312" s="132"/>
      <c r="P312" s="136">
        <f>D312+G312+J312</f>
        <v>0</v>
      </c>
      <c r="Q312" s="138" t="s">
        <v>7</v>
      </c>
      <c r="R312" s="140">
        <f>F312+I312+L312</f>
        <v>0</v>
      </c>
      <c r="S312" s="142">
        <f>IF(D312&gt;F312,2,IF(AND(D312&lt;F312,E312=":"),1,0))+IF(G312&gt;I312,2,IF(AND(G312&lt;I312,H312=":"),1,0))+IF(J312&gt;L312,2,IF(AND(J312&lt;L312,K312=":"),1,0))</f>
        <v>0</v>
      </c>
      <c r="T312" s="144"/>
    </row>
    <row r="313" spans="1:37" ht="13.5" thickBot="1" x14ac:dyDescent="0.35">
      <c r="A313" s="162"/>
      <c r="B313" s="164"/>
      <c r="C313" s="36" t="str">
        <f>IF(A312&gt;0,IF(VLOOKUP(A312,seznam!$A$2:$C$129,2)&gt;0,VLOOKUP(A312,seznam!$A$2:$C$129,2),"------"),"------")</f>
        <v>------</v>
      </c>
      <c r="D313" s="139"/>
      <c r="E313" s="139"/>
      <c r="F313" s="141"/>
      <c r="G313" s="146"/>
      <c r="H313" s="139"/>
      <c r="I313" s="141"/>
      <c r="J313" s="146"/>
      <c r="K313" s="139"/>
      <c r="L313" s="141"/>
      <c r="M313" s="133"/>
      <c r="N313" s="134"/>
      <c r="O313" s="135"/>
      <c r="P313" s="137"/>
      <c r="Q313" s="139"/>
      <c r="R313" s="141"/>
      <c r="S313" s="143"/>
      <c r="T313" s="145"/>
    </row>
    <row r="314" spans="1:37" ht="13.5" thickBot="1" x14ac:dyDescent="0.35"/>
    <row r="315" spans="1:37" ht="13.5" thickBot="1" x14ac:dyDescent="0.35">
      <c r="A315" s="90" t="s">
        <v>2</v>
      </c>
      <c r="B315" s="177" t="s">
        <v>55</v>
      </c>
      <c r="C315" s="178"/>
      <c r="D315" s="179">
        <v>1</v>
      </c>
      <c r="E315" s="180"/>
      <c r="F315" s="181"/>
      <c r="G315" s="182">
        <v>2</v>
      </c>
      <c r="H315" s="180"/>
      <c r="I315" s="181"/>
      <c r="J315" s="182">
        <v>3</v>
      </c>
      <c r="K315" s="180"/>
      <c r="L315" s="181"/>
      <c r="M315" s="182">
        <v>4</v>
      </c>
      <c r="N315" s="180"/>
      <c r="O315" s="183"/>
      <c r="P315" s="179" t="s">
        <v>4</v>
      </c>
      <c r="Q315" s="184"/>
      <c r="R315" s="185"/>
      <c r="S315" s="5" t="s">
        <v>5</v>
      </c>
      <c r="T315" s="4" t="s">
        <v>6</v>
      </c>
    </row>
    <row r="316" spans="1:37" x14ac:dyDescent="0.3">
      <c r="A316" s="172"/>
      <c r="B316" s="173">
        <v>1</v>
      </c>
      <c r="C316" s="37" t="str">
        <f>IF(A316&gt;0,IF(VLOOKUP(A316,seznam!$A$2:$C$129,3)&gt;0,VLOOKUP(A316,seznam!$A$2:$C$129,3),"------"),"------")</f>
        <v>------</v>
      </c>
      <c r="D316" s="174"/>
      <c r="E316" s="175"/>
      <c r="F316" s="176"/>
      <c r="G316" s="168">
        <f>AE319</f>
        <v>0</v>
      </c>
      <c r="H316" s="169" t="str">
        <f>AF319</f>
        <v>:</v>
      </c>
      <c r="I316" s="170">
        <f>AG319</f>
        <v>0</v>
      </c>
      <c r="J316" s="168">
        <f>AG321</f>
        <v>0</v>
      </c>
      <c r="K316" s="169" t="str">
        <f>AF321</f>
        <v>:</v>
      </c>
      <c r="L316" s="170">
        <f>AE321</f>
        <v>0</v>
      </c>
      <c r="M316" s="168">
        <f>AE316</f>
        <v>0</v>
      </c>
      <c r="N316" s="169" t="str">
        <f>AF316</f>
        <v>:</v>
      </c>
      <c r="O316" s="171">
        <f>AG316</f>
        <v>0</v>
      </c>
      <c r="P316" s="159">
        <f>G316+J316+M316</f>
        <v>0</v>
      </c>
      <c r="Q316" s="169" t="s">
        <v>7</v>
      </c>
      <c r="R316" s="170">
        <f>I316+L316+O316</f>
        <v>0</v>
      </c>
      <c r="S316" s="186">
        <f>IF(G316&gt;I316,2,IF(AND(G316&lt;I316,H316=":"),1,0))+IF(J316&gt;L316,2,IF(AND(J316&lt;L316,K316=":"),1,0))+IF(M316&gt;O316,2,IF(AND(M316&lt;O316,N316=":"),1,0))</f>
        <v>0</v>
      </c>
      <c r="T316" s="160"/>
      <c r="V316" s="6">
        <v>1</v>
      </c>
      <c r="W316" s="10" t="str">
        <f>C317</f>
        <v>------</v>
      </c>
      <c r="X316" s="16" t="s">
        <v>10</v>
      </c>
      <c r="Y316" s="13" t="str">
        <f>C323</f>
        <v>------</v>
      </c>
      <c r="Z316" s="40"/>
      <c r="AA316" s="41"/>
      <c r="AB316" s="41"/>
      <c r="AC316" s="41"/>
      <c r="AD316" s="45"/>
      <c r="AE316" s="22">
        <f t="shared" ref="AE316:AE321" si="60">IF(AND(LEN(Z316)&gt;0,MID(Z316,1,1)&lt;&gt;"-"),"1","0")+IF(AND(LEN(AA316)&gt;0,MID(AA316,1,1)&lt;&gt;"-"),"1","0")+IF(AND(LEN(AB316)&gt;0,MID(AB316,1,1)&lt;&gt;"-"),"1","0")+IF(AND(LEN(AC316)&gt;0,MID(AC316,1,1)&lt;&gt;"-"),"1","0")+IF(AND(LEN(AD316)&gt;0,MID(AD316,1,1)&lt;&gt;"-"),"1","0")</f>
        <v>0</v>
      </c>
      <c r="AF316" s="23" t="s">
        <v>7</v>
      </c>
      <c r="AG316" s="24">
        <f t="shared" ref="AG316:AG321" si="61">IF(AND(LEN(Z316)&gt;0,MID(Z316,1,1)="-"),"1","0")+IF(AND(LEN(AA316)&gt;0,MID(AA316,1,1)="-"),"1","0")+IF(AND(LEN(AB316)&gt;0,MID(AB316,1,1)="-"),"1","0")+IF(AND(LEN(AC316)&gt;0,MID(AC316,1,1)="-"),"1","0")+IF(AND(LEN(AD316)&gt;0,MID(AD316,1,1)="-"),"1","0")</f>
        <v>0</v>
      </c>
      <c r="AJ316" s="115">
        <f>A316</f>
        <v>0</v>
      </c>
      <c r="AK316" s="115">
        <f>A322</f>
        <v>0</v>
      </c>
    </row>
    <row r="317" spans="1:37" x14ac:dyDescent="0.3">
      <c r="A317" s="161"/>
      <c r="B317" s="167"/>
      <c r="C317" s="89" t="str">
        <f>IF(A316&gt;0,IF(VLOOKUP(A316,seznam!$A$2:$C$129,2)&gt;0,VLOOKUP(A316,seznam!$A$2:$C$129,2),"------"),"------")</f>
        <v>------</v>
      </c>
      <c r="D317" s="157"/>
      <c r="E317" s="157"/>
      <c r="F317" s="158"/>
      <c r="G317" s="129"/>
      <c r="H317" s="148"/>
      <c r="I317" s="149"/>
      <c r="J317" s="129"/>
      <c r="K317" s="148"/>
      <c r="L317" s="149"/>
      <c r="M317" s="129"/>
      <c r="N317" s="148"/>
      <c r="O317" s="166"/>
      <c r="P317" s="147"/>
      <c r="Q317" s="148"/>
      <c r="R317" s="149"/>
      <c r="S317" s="150"/>
      <c r="T317" s="151"/>
      <c r="V317" s="7">
        <v>2</v>
      </c>
      <c r="W317" s="11" t="str">
        <f>C319</f>
        <v>------</v>
      </c>
      <c r="X317" s="17" t="s">
        <v>10</v>
      </c>
      <c r="Y317" s="14" t="str">
        <f>C321</f>
        <v>------</v>
      </c>
      <c r="Z317" s="42"/>
      <c r="AA317" s="39"/>
      <c r="AB317" s="39"/>
      <c r="AC317" s="39"/>
      <c r="AD317" s="46"/>
      <c r="AE317" s="25">
        <f t="shared" si="60"/>
        <v>0</v>
      </c>
      <c r="AF317" s="26" t="s">
        <v>7</v>
      </c>
      <c r="AG317" s="27">
        <f t="shared" si="61"/>
        <v>0</v>
      </c>
      <c r="AJ317" s="115">
        <f>A318</f>
        <v>0</v>
      </c>
      <c r="AK317" s="115">
        <f>A320</f>
        <v>0</v>
      </c>
    </row>
    <row r="318" spans="1:37" x14ac:dyDescent="0.3">
      <c r="A318" s="161"/>
      <c r="B318" s="163">
        <v>2</v>
      </c>
      <c r="C318" s="38" t="str">
        <f>IF(A318&gt;0,IF(VLOOKUP(A318,seznam!$A$2:$C$129,3)&gt;0,VLOOKUP(A318,seznam!$A$2:$C$129,3),"------"),"------")</f>
        <v>------</v>
      </c>
      <c r="D318" s="138">
        <f>I316</f>
        <v>0</v>
      </c>
      <c r="E318" s="138" t="str">
        <f>H316</f>
        <v>:</v>
      </c>
      <c r="F318" s="140">
        <f>G316</f>
        <v>0</v>
      </c>
      <c r="G318" s="130"/>
      <c r="H318" s="131"/>
      <c r="I318" s="155"/>
      <c r="J318" s="128">
        <f>AE317</f>
        <v>0</v>
      </c>
      <c r="K318" s="138" t="str">
        <f>AF317</f>
        <v>:</v>
      </c>
      <c r="L318" s="140">
        <f>AG317</f>
        <v>0</v>
      </c>
      <c r="M318" s="128">
        <f>AE320</f>
        <v>0</v>
      </c>
      <c r="N318" s="138" t="str">
        <f>AF320</f>
        <v>:</v>
      </c>
      <c r="O318" s="165">
        <f>AG320</f>
        <v>0</v>
      </c>
      <c r="P318" s="136">
        <f>D318+J318+M318</f>
        <v>0</v>
      </c>
      <c r="Q318" s="138" t="s">
        <v>7</v>
      </c>
      <c r="R318" s="140">
        <f>F318+L318+O318</f>
        <v>0</v>
      </c>
      <c r="S318" s="142">
        <f>IF(D318&gt;F318,2,IF(AND(D318&lt;F318,E318=":"),1,0))+IF(J318&gt;L318,2,IF(AND(J318&lt;L318,K318=":"),1,0))+IF(M318&gt;O318,2,IF(AND(M318&lt;O318,N318=":"),1,0))</f>
        <v>0</v>
      </c>
      <c r="T318" s="144"/>
      <c r="V318" s="7">
        <v>3</v>
      </c>
      <c r="W318" s="11" t="str">
        <f>C323</f>
        <v>------</v>
      </c>
      <c r="X318" s="18" t="s">
        <v>10</v>
      </c>
      <c r="Y318" s="14" t="str">
        <f>C321</f>
        <v>------</v>
      </c>
      <c r="Z318" s="42"/>
      <c r="AA318" s="39"/>
      <c r="AB318" s="39"/>
      <c r="AC318" s="39"/>
      <c r="AD318" s="46"/>
      <c r="AE318" s="25">
        <f t="shared" si="60"/>
        <v>0</v>
      </c>
      <c r="AF318" s="26" t="s">
        <v>7</v>
      </c>
      <c r="AG318" s="27">
        <f t="shared" si="61"/>
        <v>0</v>
      </c>
      <c r="AJ318" s="115">
        <f>A322</f>
        <v>0</v>
      </c>
      <c r="AK318" s="115">
        <f>A320</f>
        <v>0</v>
      </c>
    </row>
    <row r="319" spans="1:37" x14ac:dyDescent="0.3">
      <c r="A319" s="161"/>
      <c r="B319" s="167"/>
      <c r="C319" s="35" t="str">
        <f>IF(A318&gt;0,IF(VLOOKUP(A318,seznam!$A$2:$C$129,2)&gt;0,VLOOKUP(A318,seznam!$A$2:$C$129,2),"------"),"------")</f>
        <v>------</v>
      </c>
      <c r="D319" s="148"/>
      <c r="E319" s="148"/>
      <c r="F319" s="149"/>
      <c r="G319" s="156"/>
      <c r="H319" s="157"/>
      <c r="I319" s="158"/>
      <c r="J319" s="129"/>
      <c r="K319" s="148"/>
      <c r="L319" s="149"/>
      <c r="M319" s="129"/>
      <c r="N319" s="148"/>
      <c r="O319" s="166"/>
      <c r="P319" s="152"/>
      <c r="Q319" s="153"/>
      <c r="R319" s="154"/>
      <c r="S319" s="150"/>
      <c r="T319" s="151"/>
      <c r="V319" s="7">
        <v>4</v>
      </c>
      <c r="W319" s="11" t="str">
        <f>C317</f>
        <v>------</v>
      </c>
      <c r="X319" s="17" t="s">
        <v>10</v>
      </c>
      <c r="Y319" s="14" t="str">
        <f>C319</f>
        <v>------</v>
      </c>
      <c r="Z319" s="42"/>
      <c r="AA319" s="39"/>
      <c r="AB319" s="39"/>
      <c r="AC319" s="39"/>
      <c r="AD319" s="46"/>
      <c r="AE319" s="25">
        <f t="shared" si="60"/>
        <v>0</v>
      </c>
      <c r="AF319" s="26" t="s">
        <v>7</v>
      </c>
      <c r="AG319" s="27">
        <f t="shared" si="61"/>
        <v>0</v>
      </c>
      <c r="AJ319" s="115">
        <f>A316</f>
        <v>0</v>
      </c>
      <c r="AK319" s="115">
        <f>A318</f>
        <v>0</v>
      </c>
    </row>
    <row r="320" spans="1:37" x14ac:dyDescent="0.3">
      <c r="A320" s="161"/>
      <c r="B320" s="163">
        <v>3</v>
      </c>
      <c r="C320" s="38" t="str">
        <f>IF(A320&gt;0,IF(VLOOKUP(A320,seznam!$A$2:$C$129,3)&gt;0,VLOOKUP(A320,seznam!$A$2:$C$129,3),"------"),"------")</f>
        <v>------</v>
      </c>
      <c r="D320" s="138">
        <f>L316</f>
        <v>0</v>
      </c>
      <c r="E320" s="138" t="str">
        <f>K316</f>
        <v>:</v>
      </c>
      <c r="F320" s="140">
        <f>J316</f>
        <v>0</v>
      </c>
      <c r="G320" s="128">
        <f>L318</f>
        <v>0</v>
      </c>
      <c r="H320" s="138" t="str">
        <f>K318</f>
        <v>:</v>
      </c>
      <c r="I320" s="140">
        <f>J318</f>
        <v>0</v>
      </c>
      <c r="J320" s="130"/>
      <c r="K320" s="131"/>
      <c r="L320" s="155"/>
      <c r="M320" s="128">
        <f>AG318</f>
        <v>0</v>
      </c>
      <c r="N320" s="138" t="str">
        <f>AF318</f>
        <v>:</v>
      </c>
      <c r="O320" s="165">
        <f>AE318</f>
        <v>0</v>
      </c>
      <c r="P320" s="136">
        <f>D320+G320+M320</f>
        <v>0</v>
      </c>
      <c r="Q320" s="138" t="s">
        <v>7</v>
      </c>
      <c r="R320" s="140">
        <f>F320+I320+O320</f>
        <v>0</v>
      </c>
      <c r="S320" s="142">
        <f>IF(D320&gt;F320,2,IF(AND(D320&lt;F320,E320=":"),1,0))+IF(G320&gt;I320,2,IF(AND(G320&lt;I320,H320=":"),1,0))+IF(M320&gt;O320,2,IF(AND(M320&lt;O320,N320=":"),1,0))</f>
        <v>0</v>
      </c>
      <c r="T320" s="144"/>
      <c r="V320" s="7">
        <v>5</v>
      </c>
      <c r="W320" s="11" t="str">
        <f>C319</f>
        <v>------</v>
      </c>
      <c r="X320" s="17" t="s">
        <v>10</v>
      </c>
      <c r="Y320" s="14" t="str">
        <f>C323</f>
        <v>------</v>
      </c>
      <c r="Z320" s="42"/>
      <c r="AA320" s="39"/>
      <c r="AB320" s="39"/>
      <c r="AC320" s="39"/>
      <c r="AD320" s="46"/>
      <c r="AE320" s="25">
        <f t="shared" si="60"/>
        <v>0</v>
      </c>
      <c r="AF320" s="26" t="s">
        <v>7</v>
      </c>
      <c r="AG320" s="27">
        <f t="shared" si="61"/>
        <v>0</v>
      </c>
      <c r="AJ320" s="115">
        <f>A318</f>
        <v>0</v>
      </c>
      <c r="AK320" s="115">
        <f>A322</f>
        <v>0</v>
      </c>
    </row>
    <row r="321" spans="1:37" ht="13.5" thickBot="1" x14ac:dyDescent="0.35">
      <c r="A321" s="161"/>
      <c r="B321" s="167"/>
      <c r="C321" s="35" t="str">
        <f>IF(A320&gt;0,IF(VLOOKUP(A320,seznam!$A$2:$C$129,2)&gt;0,VLOOKUP(A320,seznam!$A$2:$C$129,2),"------"),"------")</f>
        <v>------</v>
      </c>
      <c r="D321" s="148"/>
      <c r="E321" s="148"/>
      <c r="F321" s="149"/>
      <c r="G321" s="129"/>
      <c r="H321" s="148"/>
      <c r="I321" s="149"/>
      <c r="J321" s="156"/>
      <c r="K321" s="157"/>
      <c r="L321" s="158"/>
      <c r="M321" s="129"/>
      <c r="N321" s="148"/>
      <c r="O321" s="166"/>
      <c r="P321" s="147"/>
      <c r="Q321" s="148"/>
      <c r="R321" s="149"/>
      <c r="S321" s="150"/>
      <c r="T321" s="151"/>
      <c r="V321" s="8">
        <v>6</v>
      </c>
      <c r="W321" s="12" t="str">
        <f>C321</f>
        <v>------</v>
      </c>
      <c r="X321" s="19" t="s">
        <v>10</v>
      </c>
      <c r="Y321" s="15" t="str">
        <f>C317</f>
        <v>------</v>
      </c>
      <c r="Z321" s="43"/>
      <c r="AA321" s="44"/>
      <c r="AB321" s="44"/>
      <c r="AC321" s="44"/>
      <c r="AD321" s="47"/>
      <c r="AE321" s="28">
        <f t="shared" si="60"/>
        <v>0</v>
      </c>
      <c r="AF321" s="29" t="s">
        <v>7</v>
      </c>
      <c r="AG321" s="30">
        <f t="shared" si="61"/>
        <v>0</v>
      </c>
      <c r="AJ321" s="115">
        <f>A320</f>
        <v>0</v>
      </c>
      <c r="AK321" s="115">
        <f>A316</f>
        <v>0</v>
      </c>
    </row>
    <row r="322" spans="1:37" x14ac:dyDescent="0.3">
      <c r="A322" s="161"/>
      <c r="B322" s="163">
        <v>4</v>
      </c>
      <c r="C322" s="38" t="str">
        <f>IF(A322&gt;0,IF(VLOOKUP(A322,seznam!$A$2:$C$129,3)&gt;0,VLOOKUP(A322,seznam!$A$2:$C$129,3),"------"),"------")</f>
        <v>------</v>
      </c>
      <c r="D322" s="138">
        <f>O316</f>
        <v>0</v>
      </c>
      <c r="E322" s="138" t="str">
        <f>N316</f>
        <v>:</v>
      </c>
      <c r="F322" s="140">
        <f>M316</f>
        <v>0</v>
      </c>
      <c r="G322" s="128">
        <f>O318</f>
        <v>0</v>
      </c>
      <c r="H322" s="138" t="str">
        <f>N318</f>
        <v>:</v>
      </c>
      <c r="I322" s="140">
        <f>M318</f>
        <v>0</v>
      </c>
      <c r="J322" s="128">
        <f>O320</f>
        <v>0</v>
      </c>
      <c r="K322" s="138" t="str">
        <f>N320</f>
        <v>:</v>
      </c>
      <c r="L322" s="140">
        <f>M320</f>
        <v>0</v>
      </c>
      <c r="M322" s="130"/>
      <c r="N322" s="131"/>
      <c r="O322" s="132"/>
      <c r="P322" s="136">
        <f>D322+G322+J322</f>
        <v>0</v>
      </c>
      <c r="Q322" s="138" t="s">
        <v>7</v>
      </c>
      <c r="R322" s="140">
        <f>F322+I322+L322</f>
        <v>0</v>
      </c>
      <c r="S322" s="142">
        <f>IF(D322&gt;F322,2,IF(AND(D322&lt;F322,E322=":"),1,0))+IF(G322&gt;I322,2,IF(AND(G322&lt;I322,H322=":"),1,0))+IF(J322&gt;L322,2,IF(AND(J322&lt;L322,K322=":"),1,0))</f>
        <v>0</v>
      </c>
      <c r="T322" s="144"/>
    </row>
    <row r="323" spans="1:37" ht="13.5" thickBot="1" x14ac:dyDescent="0.35">
      <c r="A323" s="162"/>
      <c r="B323" s="164"/>
      <c r="C323" s="36" t="str">
        <f>IF(A322&gt;0,IF(VLOOKUP(A322,seznam!$A$2:$C$129,2)&gt;0,VLOOKUP(A322,seznam!$A$2:$C$129,2),"------"),"------")</f>
        <v>------</v>
      </c>
      <c r="D323" s="139"/>
      <c r="E323" s="139"/>
      <c r="F323" s="141"/>
      <c r="G323" s="146"/>
      <c r="H323" s="139"/>
      <c r="I323" s="141"/>
      <c r="J323" s="146"/>
      <c r="K323" s="139"/>
      <c r="L323" s="141"/>
      <c r="M323" s="133"/>
      <c r="N323" s="134"/>
      <c r="O323" s="135"/>
      <c r="P323" s="137"/>
      <c r="Q323" s="139"/>
      <c r="R323" s="141"/>
      <c r="S323" s="143"/>
      <c r="T323" s="145"/>
    </row>
    <row r="324" spans="1:37" ht="13.5" thickBot="1" x14ac:dyDescent="0.35"/>
    <row r="325" spans="1:37" ht="13.5" thickBot="1" x14ac:dyDescent="0.35">
      <c r="A325" s="90" t="s">
        <v>2</v>
      </c>
      <c r="B325" s="177" t="s">
        <v>56</v>
      </c>
      <c r="C325" s="178"/>
      <c r="D325" s="179">
        <v>1</v>
      </c>
      <c r="E325" s="180"/>
      <c r="F325" s="181"/>
      <c r="G325" s="182">
        <v>2</v>
      </c>
      <c r="H325" s="180"/>
      <c r="I325" s="181"/>
      <c r="J325" s="182">
        <v>3</v>
      </c>
      <c r="K325" s="180"/>
      <c r="L325" s="181"/>
      <c r="M325" s="182">
        <v>4</v>
      </c>
      <c r="N325" s="180"/>
      <c r="O325" s="183"/>
      <c r="P325" s="179" t="s">
        <v>4</v>
      </c>
      <c r="Q325" s="184"/>
      <c r="R325" s="185"/>
      <c r="S325" s="5" t="s">
        <v>5</v>
      </c>
      <c r="T325" s="4" t="s">
        <v>6</v>
      </c>
    </row>
    <row r="326" spans="1:37" x14ac:dyDescent="0.3">
      <c r="A326" s="172"/>
      <c r="B326" s="173">
        <v>1</v>
      </c>
      <c r="C326" s="37" t="str">
        <f>IF(A326&gt;0,IF(VLOOKUP(A326,seznam!$A$2:$C$129,3)&gt;0,VLOOKUP(A326,seznam!$A$2:$C$129,3),"------"),"------")</f>
        <v>------</v>
      </c>
      <c r="D326" s="174"/>
      <c r="E326" s="175"/>
      <c r="F326" s="176"/>
      <c r="G326" s="168">
        <f>AE329</f>
        <v>0</v>
      </c>
      <c r="H326" s="169" t="str">
        <f>AF329</f>
        <v>:</v>
      </c>
      <c r="I326" s="170">
        <f>AG329</f>
        <v>0</v>
      </c>
      <c r="J326" s="168">
        <f>AG331</f>
        <v>0</v>
      </c>
      <c r="K326" s="169" t="str">
        <f>AF331</f>
        <v>:</v>
      </c>
      <c r="L326" s="170">
        <f>AE331</f>
        <v>0</v>
      </c>
      <c r="M326" s="168">
        <f>AE326</f>
        <v>0</v>
      </c>
      <c r="N326" s="169" t="str">
        <f>AF326</f>
        <v>:</v>
      </c>
      <c r="O326" s="171">
        <f>AG326</f>
        <v>0</v>
      </c>
      <c r="P326" s="159">
        <f>G326+J326+M326</f>
        <v>0</v>
      </c>
      <c r="Q326" s="169" t="s">
        <v>7</v>
      </c>
      <c r="R326" s="170">
        <f>I326+L326+O326</f>
        <v>0</v>
      </c>
      <c r="S326" s="186">
        <f>IF(G326&gt;I326,2,IF(AND(G326&lt;I326,H326=":"),1,0))+IF(J326&gt;L326,2,IF(AND(J326&lt;L326,K326=":"),1,0))+IF(M326&gt;O326,2,IF(AND(M326&lt;O326,N326=":"),1,0))</f>
        <v>0</v>
      </c>
      <c r="T326" s="160"/>
      <c r="V326" s="6">
        <v>1</v>
      </c>
      <c r="W326" s="10" t="str">
        <f>C327</f>
        <v>------</v>
      </c>
      <c r="X326" s="16" t="s">
        <v>10</v>
      </c>
      <c r="Y326" s="13" t="str">
        <f>C333</f>
        <v>------</v>
      </c>
      <c r="Z326" s="40"/>
      <c r="AA326" s="41"/>
      <c r="AB326" s="41"/>
      <c r="AC326" s="41"/>
      <c r="AD326" s="45"/>
      <c r="AE326" s="22">
        <f t="shared" ref="AE326:AE331" si="62">IF(AND(LEN(Z326)&gt;0,MID(Z326,1,1)&lt;&gt;"-"),"1","0")+IF(AND(LEN(AA326)&gt;0,MID(AA326,1,1)&lt;&gt;"-"),"1","0")+IF(AND(LEN(AB326)&gt;0,MID(AB326,1,1)&lt;&gt;"-"),"1","0")+IF(AND(LEN(AC326)&gt;0,MID(AC326,1,1)&lt;&gt;"-"),"1","0")+IF(AND(LEN(AD326)&gt;0,MID(AD326,1,1)&lt;&gt;"-"),"1","0")</f>
        <v>0</v>
      </c>
      <c r="AF326" s="23" t="s">
        <v>7</v>
      </c>
      <c r="AG326" s="24">
        <f t="shared" ref="AG326:AG331" si="63">IF(AND(LEN(Z326)&gt;0,MID(Z326,1,1)="-"),"1","0")+IF(AND(LEN(AA326)&gt;0,MID(AA326,1,1)="-"),"1","0")+IF(AND(LEN(AB326)&gt;0,MID(AB326,1,1)="-"),"1","0")+IF(AND(LEN(AC326)&gt;0,MID(AC326,1,1)="-"),"1","0")+IF(AND(LEN(AD326)&gt;0,MID(AD326,1,1)="-"),"1","0")</f>
        <v>0</v>
      </c>
      <c r="AJ326" s="115">
        <f>A326</f>
        <v>0</v>
      </c>
      <c r="AK326" s="115">
        <f>A332</f>
        <v>0</v>
      </c>
    </row>
    <row r="327" spans="1:37" x14ac:dyDescent="0.3">
      <c r="A327" s="161"/>
      <c r="B327" s="167"/>
      <c r="C327" s="89" t="str">
        <f>IF(A326&gt;0,IF(VLOOKUP(A326,seznam!$A$2:$C$129,2)&gt;0,VLOOKUP(A326,seznam!$A$2:$C$129,2),"------"),"------")</f>
        <v>------</v>
      </c>
      <c r="D327" s="157"/>
      <c r="E327" s="157"/>
      <c r="F327" s="158"/>
      <c r="G327" s="129"/>
      <c r="H327" s="148"/>
      <c r="I327" s="149"/>
      <c r="J327" s="129"/>
      <c r="K327" s="148"/>
      <c r="L327" s="149"/>
      <c r="M327" s="129"/>
      <c r="N327" s="148"/>
      <c r="O327" s="166"/>
      <c r="P327" s="147"/>
      <c r="Q327" s="148"/>
      <c r="R327" s="149"/>
      <c r="S327" s="150"/>
      <c r="T327" s="151"/>
      <c r="V327" s="7">
        <v>2</v>
      </c>
      <c r="W327" s="11" t="str">
        <f>C329</f>
        <v>------</v>
      </c>
      <c r="X327" s="17" t="s">
        <v>10</v>
      </c>
      <c r="Y327" s="14" t="str">
        <f>C331</f>
        <v>------</v>
      </c>
      <c r="Z327" s="42"/>
      <c r="AA327" s="39"/>
      <c r="AB327" s="39"/>
      <c r="AC327" s="39"/>
      <c r="AD327" s="46"/>
      <c r="AE327" s="25">
        <f t="shared" si="62"/>
        <v>0</v>
      </c>
      <c r="AF327" s="26" t="s">
        <v>7</v>
      </c>
      <c r="AG327" s="27">
        <f t="shared" si="63"/>
        <v>0</v>
      </c>
      <c r="AJ327" s="115">
        <f>A328</f>
        <v>0</v>
      </c>
      <c r="AK327" s="115">
        <f>A330</f>
        <v>0</v>
      </c>
    </row>
    <row r="328" spans="1:37" x14ac:dyDescent="0.3">
      <c r="A328" s="161"/>
      <c r="B328" s="163">
        <v>2</v>
      </c>
      <c r="C328" s="38" t="str">
        <f>IF(A328&gt;0,IF(VLOOKUP(A328,seznam!$A$2:$C$129,3)&gt;0,VLOOKUP(A328,seznam!$A$2:$C$129,3),"------"),"------")</f>
        <v>------</v>
      </c>
      <c r="D328" s="138">
        <f>I326</f>
        <v>0</v>
      </c>
      <c r="E328" s="138" t="str">
        <f>H326</f>
        <v>:</v>
      </c>
      <c r="F328" s="140">
        <f>G326</f>
        <v>0</v>
      </c>
      <c r="G328" s="130"/>
      <c r="H328" s="131"/>
      <c r="I328" s="155"/>
      <c r="J328" s="128">
        <f>AE327</f>
        <v>0</v>
      </c>
      <c r="K328" s="138" t="str">
        <f>AF327</f>
        <v>:</v>
      </c>
      <c r="L328" s="140">
        <f>AG327</f>
        <v>0</v>
      </c>
      <c r="M328" s="128">
        <f>AE330</f>
        <v>0</v>
      </c>
      <c r="N328" s="138" t="str">
        <f>AF330</f>
        <v>:</v>
      </c>
      <c r="O328" s="165">
        <f>AG330</f>
        <v>0</v>
      </c>
      <c r="P328" s="136">
        <f>D328+J328+M328</f>
        <v>0</v>
      </c>
      <c r="Q328" s="138" t="s">
        <v>7</v>
      </c>
      <c r="R328" s="140">
        <f>F328+L328+O328</f>
        <v>0</v>
      </c>
      <c r="S328" s="142">
        <f>IF(D328&gt;F328,2,IF(AND(D328&lt;F328,E328=":"),1,0))+IF(J328&gt;L328,2,IF(AND(J328&lt;L328,K328=":"),1,0))+IF(M328&gt;O328,2,IF(AND(M328&lt;O328,N328=":"),1,0))</f>
        <v>0</v>
      </c>
      <c r="T328" s="144"/>
      <c r="V328" s="7">
        <v>3</v>
      </c>
      <c r="W328" s="11" t="str">
        <f>C333</f>
        <v>------</v>
      </c>
      <c r="X328" s="18" t="s">
        <v>10</v>
      </c>
      <c r="Y328" s="14" t="str">
        <f>C331</f>
        <v>------</v>
      </c>
      <c r="Z328" s="42"/>
      <c r="AA328" s="39"/>
      <c r="AB328" s="39"/>
      <c r="AC328" s="39"/>
      <c r="AD328" s="46"/>
      <c r="AE328" s="25">
        <f t="shared" si="62"/>
        <v>0</v>
      </c>
      <c r="AF328" s="26" t="s">
        <v>7</v>
      </c>
      <c r="AG328" s="27">
        <f t="shared" si="63"/>
        <v>0</v>
      </c>
      <c r="AJ328" s="115">
        <f>A332</f>
        <v>0</v>
      </c>
      <c r="AK328" s="115">
        <f>A330</f>
        <v>0</v>
      </c>
    </row>
    <row r="329" spans="1:37" x14ac:dyDescent="0.3">
      <c r="A329" s="161"/>
      <c r="B329" s="167"/>
      <c r="C329" s="35" t="str">
        <f>IF(A328&gt;0,IF(VLOOKUP(A328,seznam!$A$2:$C$129,2)&gt;0,VLOOKUP(A328,seznam!$A$2:$C$129,2),"------"),"------")</f>
        <v>------</v>
      </c>
      <c r="D329" s="148"/>
      <c r="E329" s="148"/>
      <c r="F329" s="149"/>
      <c r="G329" s="156"/>
      <c r="H329" s="157"/>
      <c r="I329" s="158"/>
      <c r="J329" s="129"/>
      <c r="K329" s="148"/>
      <c r="L329" s="149"/>
      <c r="M329" s="129"/>
      <c r="N329" s="148"/>
      <c r="O329" s="166"/>
      <c r="P329" s="152"/>
      <c r="Q329" s="153"/>
      <c r="R329" s="154"/>
      <c r="S329" s="150"/>
      <c r="T329" s="151"/>
      <c r="V329" s="7">
        <v>4</v>
      </c>
      <c r="W329" s="11" t="str">
        <f>C327</f>
        <v>------</v>
      </c>
      <c r="X329" s="17" t="s">
        <v>10</v>
      </c>
      <c r="Y329" s="14" t="str">
        <f>C329</f>
        <v>------</v>
      </c>
      <c r="Z329" s="42"/>
      <c r="AA329" s="39"/>
      <c r="AB329" s="39"/>
      <c r="AC329" s="39"/>
      <c r="AD329" s="46"/>
      <c r="AE329" s="25">
        <f t="shared" si="62"/>
        <v>0</v>
      </c>
      <c r="AF329" s="26" t="s">
        <v>7</v>
      </c>
      <c r="AG329" s="27">
        <f t="shared" si="63"/>
        <v>0</v>
      </c>
      <c r="AJ329" s="115">
        <f>A326</f>
        <v>0</v>
      </c>
      <c r="AK329" s="115">
        <f>A328</f>
        <v>0</v>
      </c>
    </row>
    <row r="330" spans="1:37" x14ac:dyDescent="0.3">
      <c r="A330" s="161"/>
      <c r="B330" s="163">
        <v>3</v>
      </c>
      <c r="C330" s="38" t="str">
        <f>IF(A330&gt;0,IF(VLOOKUP(A330,seznam!$A$2:$C$129,3)&gt;0,VLOOKUP(A330,seznam!$A$2:$C$129,3),"------"),"------")</f>
        <v>------</v>
      </c>
      <c r="D330" s="138">
        <f>L326</f>
        <v>0</v>
      </c>
      <c r="E330" s="138" t="str">
        <f>K326</f>
        <v>:</v>
      </c>
      <c r="F330" s="140">
        <f>J326</f>
        <v>0</v>
      </c>
      <c r="G330" s="128">
        <f>L328</f>
        <v>0</v>
      </c>
      <c r="H330" s="138" t="str">
        <f>K328</f>
        <v>:</v>
      </c>
      <c r="I330" s="140">
        <f>J328</f>
        <v>0</v>
      </c>
      <c r="J330" s="130"/>
      <c r="K330" s="131"/>
      <c r="L330" s="155"/>
      <c r="M330" s="128">
        <f>AG328</f>
        <v>0</v>
      </c>
      <c r="N330" s="138" t="str">
        <f>AF328</f>
        <v>:</v>
      </c>
      <c r="O330" s="165">
        <f>AE328</f>
        <v>0</v>
      </c>
      <c r="P330" s="136">
        <f>D330+G330+M330</f>
        <v>0</v>
      </c>
      <c r="Q330" s="138" t="s">
        <v>7</v>
      </c>
      <c r="R330" s="140">
        <f>F330+I330+O330</f>
        <v>0</v>
      </c>
      <c r="S330" s="142">
        <f>IF(D330&gt;F330,2,IF(AND(D330&lt;F330,E330=":"),1,0))+IF(G330&gt;I330,2,IF(AND(G330&lt;I330,H330=":"),1,0))+IF(M330&gt;O330,2,IF(AND(M330&lt;O330,N330=":"),1,0))</f>
        <v>0</v>
      </c>
      <c r="T330" s="144"/>
      <c r="V330" s="7">
        <v>5</v>
      </c>
      <c r="W330" s="11" t="str">
        <f>C329</f>
        <v>------</v>
      </c>
      <c r="X330" s="17" t="s">
        <v>10</v>
      </c>
      <c r="Y330" s="14" t="str">
        <f>C333</f>
        <v>------</v>
      </c>
      <c r="Z330" s="42"/>
      <c r="AA330" s="39"/>
      <c r="AB330" s="39"/>
      <c r="AC330" s="39"/>
      <c r="AD330" s="46"/>
      <c r="AE330" s="25">
        <f t="shared" si="62"/>
        <v>0</v>
      </c>
      <c r="AF330" s="26" t="s">
        <v>7</v>
      </c>
      <c r="AG330" s="27">
        <f t="shared" si="63"/>
        <v>0</v>
      </c>
      <c r="AJ330" s="115">
        <f>A328</f>
        <v>0</v>
      </c>
      <c r="AK330" s="115">
        <f>A332</f>
        <v>0</v>
      </c>
    </row>
    <row r="331" spans="1:37" ht="13.5" thickBot="1" x14ac:dyDescent="0.35">
      <c r="A331" s="161"/>
      <c r="B331" s="167"/>
      <c r="C331" s="35" t="str">
        <f>IF(A330&gt;0,IF(VLOOKUP(A330,seznam!$A$2:$C$129,2)&gt;0,VLOOKUP(A330,seznam!$A$2:$C$129,2),"------"),"------")</f>
        <v>------</v>
      </c>
      <c r="D331" s="148"/>
      <c r="E331" s="148"/>
      <c r="F331" s="149"/>
      <c r="G331" s="129"/>
      <c r="H331" s="148"/>
      <c r="I331" s="149"/>
      <c r="J331" s="156"/>
      <c r="K331" s="157"/>
      <c r="L331" s="158"/>
      <c r="M331" s="129"/>
      <c r="N331" s="148"/>
      <c r="O331" s="166"/>
      <c r="P331" s="147"/>
      <c r="Q331" s="148"/>
      <c r="R331" s="149"/>
      <c r="S331" s="150"/>
      <c r="T331" s="151"/>
      <c r="V331" s="8">
        <v>6</v>
      </c>
      <c r="W331" s="12" t="str">
        <f>C331</f>
        <v>------</v>
      </c>
      <c r="X331" s="19" t="s">
        <v>10</v>
      </c>
      <c r="Y331" s="15" t="str">
        <f>C327</f>
        <v>------</v>
      </c>
      <c r="Z331" s="43"/>
      <c r="AA331" s="44"/>
      <c r="AB331" s="44"/>
      <c r="AC331" s="44"/>
      <c r="AD331" s="47"/>
      <c r="AE331" s="28">
        <f t="shared" si="62"/>
        <v>0</v>
      </c>
      <c r="AF331" s="29" t="s">
        <v>7</v>
      </c>
      <c r="AG331" s="30">
        <f t="shared" si="63"/>
        <v>0</v>
      </c>
      <c r="AJ331" s="115">
        <f>A330</f>
        <v>0</v>
      </c>
      <c r="AK331" s="115">
        <f>A326</f>
        <v>0</v>
      </c>
    </row>
    <row r="332" spans="1:37" x14ac:dyDescent="0.3">
      <c r="A332" s="161"/>
      <c r="B332" s="163">
        <v>4</v>
      </c>
      <c r="C332" s="38" t="str">
        <f>IF(A332&gt;0,IF(VLOOKUP(A332,seznam!$A$2:$C$129,3)&gt;0,VLOOKUP(A332,seznam!$A$2:$C$129,3),"------"),"------")</f>
        <v>------</v>
      </c>
      <c r="D332" s="138">
        <f>O326</f>
        <v>0</v>
      </c>
      <c r="E332" s="138" t="str">
        <f>N326</f>
        <v>:</v>
      </c>
      <c r="F332" s="140">
        <f>M326</f>
        <v>0</v>
      </c>
      <c r="G332" s="128">
        <f>O328</f>
        <v>0</v>
      </c>
      <c r="H332" s="138" t="str">
        <f>N328</f>
        <v>:</v>
      </c>
      <c r="I332" s="140">
        <f>M328</f>
        <v>0</v>
      </c>
      <c r="J332" s="128">
        <f>O330</f>
        <v>0</v>
      </c>
      <c r="K332" s="138" t="str">
        <f>N330</f>
        <v>:</v>
      </c>
      <c r="L332" s="140">
        <f>M330</f>
        <v>0</v>
      </c>
      <c r="M332" s="130"/>
      <c r="N332" s="131"/>
      <c r="O332" s="132"/>
      <c r="P332" s="136">
        <f>D332+G332+J332</f>
        <v>0</v>
      </c>
      <c r="Q332" s="138" t="s">
        <v>7</v>
      </c>
      <c r="R332" s="140">
        <f>F332+I332+L332</f>
        <v>0</v>
      </c>
      <c r="S332" s="142">
        <f>IF(D332&gt;F332,2,IF(AND(D332&lt;F332,E332=":"),1,0))+IF(G332&gt;I332,2,IF(AND(G332&lt;I332,H332=":"),1,0))+IF(J332&gt;L332,2,IF(AND(J332&lt;L332,K332=":"),1,0))</f>
        <v>0</v>
      </c>
      <c r="T332" s="144"/>
    </row>
    <row r="333" spans="1:37" ht="13.5" thickBot="1" x14ac:dyDescent="0.35">
      <c r="A333" s="162"/>
      <c r="B333" s="164"/>
      <c r="C333" s="36" t="str">
        <f>IF(A332&gt;0,IF(VLOOKUP(A332,seznam!$A$2:$C$129,2)&gt;0,VLOOKUP(A332,seznam!$A$2:$C$129,2),"------"),"------")</f>
        <v>------</v>
      </c>
      <c r="D333" s="139"/>
      <c r="E333" s="139"/>
      <c r="F333" s="141"/>
      <c r="G333" s="146"/>
      <c r="H333" s="139"/>
      <c r="I333" s="141"/>
      <c r="J333" s="146"/>
      <c r="K333" s="139"/>
      <c r="L333" s="141"/>
      <c r="M333" s="133"/>
      <c r="N333" s="134"/>
      <c r="O333" s="135"/>
      <c r="P333" s="137"/>
      <c r="Q333" s="139"/>
      <c r="R333" s="141"/>
      <c r="S333" s="143"/>
      <c r="T333" s="145"/>
    </row>
  </sheetData>
  <mergeCells count="2378">
    <mergeCell ref="G79:G80"/>
    <mergeCell ref="H79:H80"/>
    <mergeCell ref="I79:I80"/>
    <mergeCell ref="J79:L80"/>
    <mergeCell ref="B79:B80"/>
    <mergeCell ref="D79:D80"/>
    <mergeCell ref="E79:E80"/>
    <mergeCell ref="F79:F80"/>
    <mergeCell ref="Q79:Q80"/>
    <mergeCell ref="R79:R80"/>
    <mergeCell ref="S79:S80"/>
    <mergeCell ref="T79:T80"/>
    <mergeCell ref="M79:M80"/>
    <mergeCell ref="N79:N80"/>
    <mergeCell ref="O79:O80"/>
    <mergeCell ref="P79:P80"/>
    <mergeCell ref="G81:G82"/>
    <mergeCell ref="H81:H82"/>
    <mergeCell ref="I81:I82"/>
    <mergeCell ref="J81:J82"/>
    <mergeCell ref="B81:B82"/>
    <mergeCell ref="D81:D82"/>
    <mergeCell ref="E81:E82"/>
    <mergeCell ref="F81:F82"/>
    <mergeCell ref="Q81:Q82"/>
    <mergeCell ref="R81:R82"/>
    <mergeCell ref="S81:S82"/>
    <mergeCell ref="T81:T82"/>
    <mergeCell ref="K81:K82"/>
    <mergeCell ref="L81:L82"/>
    <mergeCell ref="M81:O82"/>
    <mergeCell ref="P81:P82"/>
    <mergeCell ref="S75:S76"/>
    <mergeCell ref="T75:T76"/>
    <mergeCell ref="M75:M76"/>
    <mergeCell ref="N75:N76"/>
    <mergeCell ref="O75:O76"/>
    <mergeCell ref="P75:P76"/>
    <mergeCell ref="G77:I78"/>
    <mergeCell ref="J77:J78"/>
    <mergeCell ref="K77:K78"/>
    <mergeCell ref="L77:L78"/>
    <mergeCell ref="B77:B78"/>
    <mergeCell ref="D77:D78"/>
    <mergeCell ref="E77:E78"/>
    <mergeCell ref="F77:F78"/>
    <mergeCell ref="Q77:Q78"/>
    <mergeCell ref="R77:R78"/>
    <mergeCell ref="S77:S78"/>
    <mergeCell ref="T77:T78"/>
    <mergeCell ref="M77:M78"/>
    <mergeCell ref="N77:N78"/>
    <mergeCell ref="O77:O78"/>
    <mergeCell ref="P77:P78"/>
    <mergeCell ref="B74:C74"/>
    <mergeCell ref="D74:F74"/>
    <mergeCell ref="G74:I74"/>
    <mergeCell ref="J74:L74"/>
    <mergeCell ref="Q71:Q72"/>
    <mergeCell ref="R71:R72"/>
    <mergeCell ref="G71:G72"/>
    <mergeCell ref="H71:H72"/>
    <mergeCell ref="I71:I72"/>
    <mergeCell ref="J71:J72"/>
    <mergeCell ref="M74:O74"/>
    <mergeCell ref="P74:R74"/>
    <mergeCell ref="B75:B76"/>
    <mergeCell ref="D75:F76"/>
    <mergeCell ref="G75:G76"/>
    <mergeCell ref="H75:H76"/>
    <mergeCell ref="I75:I76"/>
    <mergeCell ref="J75:J76"/>
    <mergeCell ref="K75:K76"/>
    <mergeCell ref="L75:L76"/>
    <mergeCell ref="Q75:Q76"/>
    <mergeCell ref="R75:R76"/>
    <mergeCell ref="B69:B70"/>
    <mergeCell ref="D69:D70"/>
    <mergeCell ref="E69:E70"/>
    <mergeCell ref="F69:F70"/>
    <mergeCell ref="Q67:Q68"/>
    <mergeCell ref="R67:R68"/>
    <mergeCell ref="G67:I68"/>
    <mergeCell ref="J67:J68"/>
    <mergeCell ref="K67:K68"/>
    <mergeCell ref="L67:L68"/>
    <mergeCell ref="S69:S70"/>
    <mergeCell ref="T69:T70"/>
    <mergeCell ref="M69:M70"/>
    <mergeCell ref="N69:N70"/>
    <mergeCell ref="O69:O70"/>
    <mergeCell ref="P69:P70"/>
    <mergeCell ref="B71:B72"/>
    <mergeCell ref="D71:D72"/>
    <mergeCell ref="E71:E72"/>
    <mergeCell ref="F71:F72"/>
    <mergeCell ref="Q69:Q70"/>
    <mergeCell ref="R69:R70"/>
    <mergeCell ref="G69:G70"/>
    <mergeCell ref="H69:H70"/>
    <mergeCell ref="I69:I70"/>
    <mergeCell ref="J69:L70"/>
    <mergeCell ref="S71:S72"/>
    <mergeCell ref="T71:T72"/>
    <mergeCell ref="K71:K72"/>
    <mergeCell ref="L71:L72"/>
    <mergeCell ref="M71:O72"/>
    <mergeCell ref="P71:P72"/>
    <mergeCell ref="S65:S66"/>
    <mergeCell ref="T65:T66"/>
    <mergeCell ref="M65:M66"/>
    <mergeCell ref="N65:N66"/>
    <mergeCell ref="O65:O66"/>
    <mergeCell ref="P65:P66"/>
    <mergeCell ref="B67:B68"/>
    <mergeCell ref="D67:D68"/>
    <mergeCell ref="E67:E68"/>
    <mergeCell ref="F67:F68"/>
    <mergeCell ref="Q65:Q66"/>
    <mergeCell ref="R65:R66"/>
    <mergeCell ref="S67:S68"/>
    <mergeCell ref="T67:T68"/>
    <mergeCell ref="M67:M68"/>
    <mergeCell ref="N67:N68"/>
    <mergeCell ref="O67:O68"/>
    <mergeCell ref="P67:P68"/>
    <mergeCell ref="B64:C64"/>
    <mergeCell ref="D64:F64"/>
    <mergeCell ref="G64:I64"/>
    <mergeCell ref="J64:L64"/>
    <mergeCell ref="Q61:Q62"/>
    <mergeCell ref="R61:R62"/>
    <mergeCell ref="G61:G62"/>
    <mergeCell ref="H61:H62"/>
    <mergeCell ref="I61:I62"/>
    <mergeCell ref="J61:J62"/>
    <mergeCell ref="M64:O64"/>
    <mergeCell ref="P64:R64"/>
    <mergeCell ref="B65:B66"/>
    <mergeCell ref="D65:F66"/>
    <mergeCell ref="G65:G66"/>
    <mergeCell ref="H65:H66"/>
    <mergeCell ref="I65:I66"/>
    <mergeCell ref="J65:J66"/>
    <mergeCell ref="K65:K66"/>
    <mergeCell ref="L65:L66"/>
    <mergeCell ref="B59:B60"/>
    <mergeCell ref="D59:D60"/>
    <mergeCell ref="E59:E60"/>
    <mergeCell ref="F59:F60"/>
    <mergeCell ref="Q57:Q58"/>
    <mergeCell ref="R57:R58"/>
    <mergeCell ref="G57:I58"/>
    <mergeCell ref="J57:J58"/>
    <mergeCell ref="K57:K58"/>
    <mergeCell ref="L57:L58"/>
    <mergeCell ref="S59:S60"/>
    <mergeCell ref="T59:T60"/>
    <mergeCell ref="M59:M60"/>
    <mergeCell ref="N59:N60"/>
    <mergeCell ref="O59:O60"/>
    <mergeCell ref="P59:P60"/>
    <mergeCell ref="B61:B62"/>
    <mergeCell ref="D61:D62"/>
    <mergeCell ref="E61:E62"/>
    <mergeCell ref="F61:F62"/>
    <mergeCell ref="Q59:Q60"/>
    <mergeCell ref="R59:R60"/>
    <mergeCell ref="G59:G60"/>
    <mergeCell ref="H59:H60"/>
    <mergeCell ref="I59:I60"/>
    <mergeCell ref="J59:L60"/>
    <mergeCell ref="S61:S62"/>
    <mergeCell ref="T61:T62"/>
    <mergeCell ref="K61:K62"/>
    <mergeCell ref="L61:L62"/>
    <mergeCell ref="M61:O62"/>
    <mergeCell ref="P61:P62"/>
    <mergeCell ref="S55:S56"/>
    <mergeCell ref="T55:T56"/>
    <mergeCell ref="M55:M56"/>
    <mergeCell ref="N55:N56"/>
    <mergeCell ref="O55:O56"/>
    <mergeCell ref="P55:P56"/>
    <mergeCell ref="B57:B58"/>
    <mergeCell ref="D57:D58"/>
    <mergeCell ref="E57:E58"/>
    <mergeCell ref="F57:F58"/>
    <mergeCell ref="Q55:Q56"/>
    <mergeCell ref="R55:R56"/>
    <mergeCell ref="S57:S58"/>
    <mergeCell ref="T57:T58"/>
    <mergeCell ref="M57:M58"/>
    <mergeCell ref="N57:N58"/>
    <mergeCell ref="O57:O58"/>
    <mergeCell ref="P57:P58"/>
    <mergeCell ref="B54:C54"/>
    <mergeCell ref="D54:F54"/>
    <mergeCell ref="G54:I54"/>
    <mergeCell ref="J54:L54"/>
    <mergeCell ref="Q51:Q52"/>
    <mergeCell ref="R51:R52"/>
    <mergeCell ref="G51:G52"/>
    <mergeCell ref="H51:H52"/>
    <mergeCell ref="I51:I52"/>
    <mergeCell ref="J51:J52"/>
    <mergeCell ref="M54:O54"/>
    <mergeCell ref="P54:R54"/>
    <mergeCell ref="B55:B56"/>
    <mergeCell ref="D55:F56"/>
    <mergeCell ref="G55:G56"/>
    <mergeCell ref="H55:H56"/>
    <mergeCell ref="I55:I56"/>
    <mergeCell ref="J55:J56"/>
    <mergeCell ref="K55:K56"/>
    <mergeCell ref="L55:L56"/>
    <mergeCell ref="B49:B50"/>
    <mergeCell ref="D49:D50"/>
    <mergeCell ref="E49:E50"/>
    <mergeCell ref="F49:F50"/>
    <mergeCell ref="Q47:Q48"/>
    <mergeCell ref="R47:R48"/>
    <mergeCell ref="G47:I48"/>
    <mergeCell ref="J47:J48"/>
    <mergeCell ref="K47:K48"/>
    <mergeCell ref="L47:L48"/>
    <mergeCell ref="S49:S50"/>
    <mergeCell ref="T49:T50"/>
    <mergeCell ref="M49:M50"/>
    <mergeCell ref="N49:N50"/>
    <mergeCell ref="O49:O50"/>
    <mergeCell ref="P49:P50"/>
    <mergeCell ref="B51:B52"/>
    <mergeCell ref="D51:D52"/>
    <mergeCell ref="E51:E52"/>
    <mergeCell ref="F51:F52"/>
    <mergeCell ref="Q49:Q50"/>
    <mergeCell ref="R49:R50"/>
    <mergeCell ref="G49:G50"/>
    <mergeCell ref="H49:H50"/>
    <mergeCell ref="I49:I50"/>
    <mergeCell ref="J49:L50"/>
    <mergeCell ref="S51:S52"/>
    <mergeCell ref="T51:T52"/>
    <mergeCell ref="K51:K52"/>
    <mergeCell ref="L51:L52"/>
    <mergeCell ref="M51:O52"/>
    <mergeCell ref="P51:P52"/>
    <mergeCell ref="B45:B46"/>
    <mergeCell ref="D45:F46"/>
    <mergeCell ref="G45:G46"/>
    <mergeCell ref="H45:H46"/>
    <mergeCell ref="B24:B25"/>
    <mergeCell ref="B42:AG42"/>
    <mergeCell ref="B44:C44"/>
    <mergeCell ref="D44:F44"/>
    <mergeCell ref="G44:I44"/>
    <mergeCell ref="J44:L44"/>
    <mergeCell ref="S45:S46"/>
    <mergeCell ref="T45:T46"/>
    <mergeCell ref="M45:M46"/>
    <mergeCell ref="N45:N46"/>
    <mergeCell ref="O45:O46"/>
    <mergeCell ref="P45:P46"/>
    <mergeCell ref="B47:B48"/>
    <mergeCell ref="D47:D48"/>
    <mergeCell ref="E47:E48"/>
    <mergeCell ref="F47:F48"/>
    <mergeCell ref="Q45:Q46"/>
    <mergeCell ref="R45:R46"/>
    <mergeCell ref="I45:I46"/>
    <mergeCell ref="J45:J46"/>
    <mergeCell ref="K45:K46"/>
    <mergeCell ref="L45:L46"/>
    <mergeCell ref="S47:S48"/>
    <mergeCell ref="T47:T48"/>
    <mergeCell ref="M47:M48"/>
    <mergeCell ref="N47:N48"/>
    <mergeCell ref="O47:O48"/>
    <mergeCell ref="P47:P48"/>
    <mergeCell ref="B1:AG1"/>
    <mergeCell ref="B13:C13"/>
    <mergeCell ref="D13:F13"/>
    <mergeCell ref="G13:I13"/>
    <mergeCell ref="J13:L13"/>
    <mergeCell ref="M3:O3"/>
    <mergeCell ref="M10:O11"/>
    <mergeCell ref="G4:G5"/>
    <mergeCell ref="H4:H5"/>
    <mergeCell ref="I4:I5"/>
    <mergeCell ref="M44:O44"/>
    <mergeCell ref="P44:R44"/>
    <mergeCell ref="B33:C33"/>
    <mergeCell ref="B30:B31"/>
    <mergeCell ref="B28:B29"/>
    <mergeCell ref="B26:B27"/>
    <mergeCell ref="D26:D27"/>
    <mergeCell ref="E26:E27"/>
    <mergeCell ref="Q40:Q41"/>
    <mergeCell ref="R40:R41"/>
    <mergeCell ref="G38:G39"/>
    <mergeCell ref="H38:H39"/>
    <mergeCell ref="I38:I39"/>
    <mergeCell ref="J38:L39"/>
    <mergeCell ref="B38:B39"/>
    <mergeCell ref="D38:D39"/>
    <mergeCell ref="E38:E39"/>
    <mergeCell ref="F38:F39"/>
    <mergeCell ref="Q38:Q39"/>
    <mergeCell ref="R38:R39"/>
    <mergeCell ref="S38:S39"/>
    <mergeCell ref="T38:T39"/>
    <mergeCell ref="M38:M39"/>
    <mergeCell ref="N38:N39"/>
    <mergeCell ref="O38:O39"/>
    <mergeCell ref="P38:P39"/>
    <mergeCell ref="G40:G41"/>
    <mergeCell ref="H40:H41"/>
    <mergeCell ref="I40:I41"/>
    <mergeCell ref="J40:J41"/>
    <mergeCell ref="B40:B41"/>
    <mergeCell ref="D40:D41"/>
    <mergeCell ref="E40:E41"/>
    <mergeCell ref="F40:F41"/>
    <mergeCell ref="S40:S41"/>
    <mergeCell ref="T40:T41"/>
    <mergeCell ref="K40:K41"/>
    <mergeCell ref="L40:L41"/>
    <mergeCell ref="M40:O41"/>
    <mergeCell ref="P40:P41"/>
    <mergeCell ref="T34:T35"/>
    <mergeCell ref="B36:B37"/>
    <mergeCell ref="D36:D37"/>
    <mergeCell ref="E36:E37"/>
    <mergeCell ref="F36:F37"/>
    <mergeCell ref="G36:I37"/>
    <mergeCell ref="J36:J37"/>
    <mergeCell ref="K36:K37"/>
    <mergeCell ref="L36:L37"/>
    <mergeCell ref="Q36:Q37"/>
    <mergeCell ref="R36:R37"/>
    <mergeCell ref="S36:S37"/>
    <mergeCell ref="T36:T37"/>
    <mergeCell ref="M36:M37"/>
    <mergeCell ref="N36:N37"/>
    <mergeCell ref="O36:O37"/>
    <mergeCell ref="P36:P37"/>
    <mergeCell ref="B34:B35"/>
    <mergeCell ref="D34:F35"/>
    <mergeCell ref="G34:G35"/>
    <mergeCell ref="H34:H35"/>
    <mergeCell ref="D33:F33"/>
    <mergeCell ref="G33:I33"/>
    <mergeCell ref="O34:O35"/>
    <mergeCell ref="P34:P35"/>
    <mergeCell ref="Q34:Q35"/>
    <mergeCell ref="R34:R35"/>
    <mergeCell ref="I34:I35"/>
    <mergeCell ref="J34:J35"/>
    <mergeCell ref="K34:K35"/>
    <mergeCell ref="L34:L35"/>
    <mergeCell ref="M34:M35"/>
    <mergeCell ref="N34:N35"/>
    <mergeCell ref="S34:S35"/>
    <mergeCell ref="D30:D31"/>
    <mergeCell ref="E30:E31"/>
    <mergeCell ref="S30:S31"/>
    <mergeCell ref="S28:S29"/>
    <mergeCell ref="D28:D29"/>
    <mergeCell ref="E28:E29"/>
    <mergeCell ref="F28:F29"/>
    <mergeCell ref="T30:T31"/>
    <mergeCell ref="K30:K31"/>
    <mergeCell ref="L30:L31"/>
    <mergeCell ref="M30:O31"/>
    <mergeCell ref="P30:P31"/>
    <mergeCell ref="F30:F31"/>
    <mergeCell ref="R30:R31"/>
    <mergeCell ref="J33:L33"/>
    <mergeCell ref="Q30:Q31"/>
    <mergeCell ref="G30:G31"/>
    <mergeCell ref="H30:H31"/>
    <mergeCell ref="I30:I31"/>
    <mergeCell ref="J30:J31"/>
    <mergeCell ref="R24:R25"/>
    <mergeCell ref="S24:S25"/>
    <mergeCell ref="I24:I25"/>
    <mergeCell ref="J24:J25"/>
    <mergeCell ref="K24:K25"/>
    <mergeCell ref="L24:L25"/>
    <mergeCell ref="D24:F25"/>
    <mergeCell ref="G24:G25"/>
    <mergeCell ref="S26:S27"/>
    <mergeCell ref="F26:F27"/>
    <mergeCell ref="K26:K27"/>
    <mergeCell ref="L26:L27"/>
    <mergeCell ref="G28:G29"/>
    <mergeCell ref="T26:T27"/>
    <mergeCell ref="M26:M27"/>
    <mergeCell ref="N26:N27"/>
    <mergeCell ref="O26:O27"/>
    <mergeCell ref="P26:P27"/>
    <mergeCell ref="R26:R27"/>
    <mergeCell ref="Q26:Q27"/>
    <mergeCell ref="G26:I27"/>
    <mergeCell ref="J26:J27"/>
    <mergeCell ref="T28:T29"/>
    <mergeCell ref="M28:M29"/>
    <mergeCell ref="N28:N29"/>
    <mergeCell ref="O28:O29"/>
    <mergeCell ref="P28:P29"/>
    <mergeCell ref="Q28:Q29"/>
    <mergeCell ref="R28:R29"/>
    <mergeCell ref="H28:H29"/>
    <mergeCell ref="I28:I29"/>
    <mergeCell ref="J28:L29"/>
    <mergeCell ref="N4:N5"/>
    <mergeCell ref="M6:M7"/>
    <mergeCell ref="O6:O7"/>
    <mergeCell ref="N8:N9"/>
    <mergeCell ref="M14:M15"/>
    <mergeCell ref="N14:N15"/>
    <mergeCell ref="O14:O15"/>
    <mergeCell ref="P14:P15"/>
    <mergeCell ref="K14:K15"/>
    <mergeCell ref="L14:L15"/>
    <mergeCell ref="J14:J15"/>
    <mergeCell ref="N6:N7"/>
    <mergeCell ref="M8:M9"/>
    <mergeCell ref="O8:O9"/>
    <mergeCell ref="Q16:Q17"/>
    <mergeCell ref="R16:R17"/>
    <mergeCell ref="S16:S17"/>
    <mergeCell ref="T16:T17"/>
    <mergeCell ref="Q18:Q19"/>
    <mergeCell ref="B20:B21"/>
    <mergeCell ref="D20:D21"/>
    <mergeCell ref="E20:E21"/>
    <mergeCell ref="F20:F21"/>
    <mergeCell ref="G20:G21"/>
    <mergeCell ref="H20:H21"/>
    <mergeCell ref="J20:J21"/>
    <mergeCell ref="K20:K21"/>
    <mergeCell ref="L20:L21"/>
    <mergeCell ref="M20:O21"/>
    <mergeCell ref="S18:S19"/>
    <mergeCell ref="T18:T19"/>
    <mergeCell ref="T20:T21"/>
    <mergeCell ref="P20:P21"/>
    <mergeCell ref="Q20:Q21"/>
    <mergeCell ref="S20:S21"/>
    <mergeCell ref="P4:P5"/>
    <mergeCell ref="Q4:Q5"/>
    <mergeCell ref="R4:R5"/>
    <mergeCell ref="S4:S5"/>
    <mergeCell ref="T4:T5"/>
    <mergeCell ref="B6:B7"/>
    <mergeCell ref="D6:D7"/>
    <mergeCell ref="E6:E7"/>
    <mergeCell ref="F6:F7"/>
    <mergeCell ref="J6:J7"/>
    <mergeCell ref="P13:R13"/>
    <mergeCell ref="T6:T7"/>
    <mergeCell ref="T8:T9"/>
    <mergeCell ref="G14:G15"/>
    <mergeCell ref="H14:H15"/>
    <mergeCell ref="I14:I15"/>
    <mergeCell ref="B3:C3"/>
    <mergeCell ref="D3:F3"/>
    <mergeCell ref="J3:L3"/>
    <mergeCell ref="B10:B11"/>
    <mergeCell ref="G3:I3"/>
    <mergeCell ref="S6:S7"/>
    <mergeCell ref="P3:R3"/>
    <mergeCell ref="B4:B5"/>
    <mergeCell ref="D4:F5"/>
    <mergeCell ref="J4:J5"/>
    <mergeCell ref="G6:I7"/>
    <mergeCell ref="D10:D11"/>
    <mergeCell ref="F10:F11"/>
    <mergeCell ref="H10:H11"/>
    <mergeCell ref="J10:J11"/>
    <mergeCell ref="L10:L11"/>
    <mergeCell ref="M4:M5"/>
    <mergeCell ref="K4:K5"/>
    <mergeCell ref="L4:L5"/>
    <mergeCell ref="K6:K7"/>
    <mergeCell ref="L6:L7"/>
    <mergeCell ref="O4:O5"/>
    <mergeCell ref="R6:R7"/>
    <mergeCell ref="P10:P11"/>
    <mergeCell ref="R10:R11"/>
    <mergeCell ref="Q10:Q11"/>
    <mergeCell ref="Q8:Q9"/>
    <mergeCell ref="R8:R9"/>
    <mergeCell ref="S8:S9"/>
    <mergeCell ref="Q6:Q7"/>
    <mergeCell ref="P6:P7"/>
    <mergeCell ref="G10:G11"/>
    <mergeCell ref="E10:E11"/>
    <mergeCell ref="I10:I11"/>
    <mergeCell ref="K10:K11"/>
    <mergeCell ref="T10:T11"/>
    <mergeCell ref="S10:S11"/>
    <mergeCell ref="Q14:Q15"/>
    <mergeCell ref="R14:R15"/>
    <mergeCell ref="S14:S15"/>
    <mergeCell ref="T14:T15"/>
    <mergeCell ref="M13:O13"/>
    <mergeCell ref="B8:B9"/>
    <mergeCell ref="D8:D9"/>
    <mergeCell ref="E8:E9"/>
    <mergeCell ref="F8:F9"/>
    <mergeCell ref="J8:L9"/>
    <mergeCell ref="P8:P9"/>
    <mergeCell ref="G8:G9"/>
    <mergeCell ref="I8:I9"/>
    <mergeCell ref="H8:H9"/>
    <mergeCell ref="B14:B15"/>
    <mergeCell ref="D14:F15"/>
    <mergeCell ref="D18:D19"/>
    <mergeCell ref="E18:E19"/>
    <mergeCell ref="F18:F19"/>
    <mergeCell ref="G18:G19"/>
    <mergeCell ref="H18:H19"/>
    <mergeCell ref="K16:K17"/>
    <mergeCell ref="L16:L17"/>
    <mergeCell ref="M16:M17"/>
    <mergeCell ref="N16:N17"/>
    <mergeCell ref="O16:O17"/>
    <mergeCell ref="P16:P17"/>
    <mergeCell ref="B16:B17"/>
    <mergeCell ref="D16:D17"/>
    <mergeCell ref="E16:E17"/>
    <mergeCell ref="F16:F17"/>
    <mergeCell ref="G16:I17"/>
    <mergeCell ref="J16:J17"/>
    <mergeCell ref="B83:AG83"/>
    <mergeCell ref="B85:C85"/>
    <mergeCell ref="D85:F85"/>
    <mergeCell ref="G85:I85"/>
    <mergeCell ref="J85:L85"/>
    <mergeCell ref="M85:O85"/>
    <mergeCell ref="I18:I19"/>
    <mergeCell ref="J18:L19"/>
    <mergeCell ref="P85:R85"/>
    <mergeCell ref="M18:M19"/>
    <mergeCell ref="N18:N19"/>
    <mergeCell ref="O18:O19"/>
    <mergeCell ref="P18:P19"/>
    <mergeCell ref="R18:R19"/>
    <mergeCell ref="M33:O33"/>
    <mergeCell ref="P33:R33"/>
    <mergeCell ref="I20:I21"/>
    <mergeCell ref="R20:R21"/>
    <mergeCell ref="B23:C23"/>
    <mergeCell ref="D23:F23"/>
    <mergeCell ref="G23:I23"/>
    <mergeCell ref="J23:L23"/>
    <mergeCell ref="M23:O23"/>
    <mergeCell ref="P23:R23"/>
    <mergeCell ref="T24:T25"/>
    <mergeCell ref="M24:M25"/>
    <mergeCell ref="N24:N25"/>
    <mergeCell ref="O24:O25"/>
    <mergeCell ref="P24:P25"/>
    <mergeCell ref="H24:H25"/>
    <mergeCell ref="Q24:Q25"/>
    <mergeCell ref="B18:B19"/>
    <mergeCell ref="P86:P87"/>
    <mergeCell ref="R88:R89"/>
    <mergeCell ref="S88:S89"/>
    <mergeCell ref="T88:T89"/>
    <mergeCell ref="M88:M89"/>
    <mergeCell ref="N88:N89"/>
    <mergeCell ref="O88:O89"/>
    <mergeCell ref="P88:P89"/>
    <mergeCell ref="B88:B89"/>
    <mergeCell ref="D88:D89"/>
    <mergeCell ref="E88:E89"/>
    <mergeCell ref="F88:F89"/>
    <mergeCell ref="G88:I89"/>
    <mergeCell ref="J88:J89"/>
    <mergeCell ref="H86:H87"/>
    <mergeCell ref="I86:I87"/>
    <mergeCell ref="J86:J87"/>
    <mergeCell ref="K86:K87"/>
    <mergeCell ref="Q86:Q87"/>
    <mergeCell ref="R86:R87"/>
    <mergeCell ref="L86:L87"/>
    <mergeCell ref="M86:M87"/>
    <mergeCell ref="N86:N87"/>
    <mergeCell ref="O86:O87"/>
    <mergeCell ref="B86:B87"/>
    <mergeCell ref="D86:F87"/>
    <mergeCell ref="G86:G87"/>
    <mergeCell ref="S86:S87"/>
    <mergeCell ref="T86:T87"/>
    <mergeCell ref="J92:J93"/>
    <mergeCell ref="B90:B91"/>
    <mergeCell ref="D90:D91"/>
    <mergeCell ref="E90:E91"/>
    <mergeCell ref="B92:B93"/>
    <mergeCell ref="D92:D93"/>
    <mergeCell ref="E92:E93"/>
    <mergeCell ref="Q88:Q89"/>
    <mergeCell ref="F90:F91"/>
    <mergeCell ref="G90:G91"/>
    <mergeCell ref="H90:H91"/>
    <mergeCell ref="I90:I91"/>
    <mergeCell ref="Q90:Q91"/>
    <mergeCell ref="M90:M91"/>
    <mergeCell ref="N90:N91"/>
    <mergeCell ref="O90:O91"/>
    <mergeCell ref="K88:K89"/>
    <mergeCell ref="L88:L89"/>
    <mergeCell ref="B95:C95"/>
    <mergeCell ref="B96:B97"/>
    <mergeCell ref="D96:F97"/>
    <mergeCell ref="G96:G97"/>
    <mergeCell ref="H96:H97"/>
    <mergeCell ref="D95:F95"/>
    <mergeCell ref="G95:I95"/>
    <mergeCell ref="J95:L95"/>
    <mergeCell ref="Q92:Q93"/>
    <mergeCell ref="M95:O95"/>
    <mergeCell ref="P95:R95"/>
    <mergeCell ref="R92:R93"/>
    <mergeCell ref="F92:F93"/>
    <mergeCell ref="G92:G93"/>
    <mergeCell ref="T90:T91"/>
    <mergeCell ref="P90:P91"/>
    <mergeCell ref="R90:R91"/>
    <mergeCell ref="S90:S91"/>
    <mergeCell ref="J90:L91"/>
    <mergeCell ref="I96:I97"/>
    <mergeCell ref="J96:J97"/>
    <mergeCell ref="K96:K97"/>
    <mergeCell ref="Q96:Q97"/>
    <mergeCell ref="R96:R97"/>
    <mergeCell ref="H92:H93"/>
    <mergeCell ref="T92:T93"/>
    <mergeCell ref="K92:K93"/>
    <mergeCell ref="L92:L93"/>
    <mergeCell ref="M92:O93"/>
    <mergeCell ref="P92:P93"/>
    <mergeCell ref="S92:S93"/>
    <mergeCell ref="I92:I93"/>
    <mergeCell ref="P96:P97"/>
    <mergeCell ref="R98:R99"/>
    <mergeCell ref="S98:S99"/>
    <mergeCell ref="T98:T99"/>
    <mergeCell ref="M98:M99"/>
    <mergeCell ref="N98:N99"/>
    <mergeCell ref="O98:O99"/>
    <mergeCell ref="P98:P99"/>
    <mergeCell ref="S96:S97"/>
    <mergeCell ref="Q98:Q99"/>
    <mergeCell ref="B98:B99"/>
    <mergeCell ref="D98:D99"/>
    <mergeCell ref="E98:E99"/>
    <mergeCell ref="F98:F99"/>
    <mergeCell ref="G98:I99"/>
    <mergeCell ref="J98:J99"/>
    <mergeCell ref="L96:L97"/>
    <mergeCell ref="M96:M97"/>
    <mergeCell ref="N96:N97"/>
    <mergeCell ref="O96:O97"/>
    <mergeCell ref="T96:T97"/>
    <mergeCell ref="J102:J103"/>
    <mergeCell ref="B100:B101"/>
    <mergeCell ref="D100:D101"/>
    <mergeCell ref="E100:E101"/>
    <mergeCell ref="B102:B103"/>
    <mergeCell ref="D102:D103"/>
    <mergeCell ref="E102:E103"/>
    <mergeCell ref="F100:F101"/>
    <mergeCell ref="G100:G101"/>
    <mergeCell ref="H100:H101"/>
    <mergeCell ref="I100:I101"/>
    <mergeCell ref="Q100:Q101"/>
    <mergeCell ref="K98:K99"/>
    <mergeCell ref="L98:L99"/>
    <mergeCell ref="M100:M101"/>
    <mergeCell ref="N100:N101"/>
    <mergeCell ref="O100:O101"/>
    <mergeCell ref="B105:C105"/>
    <mergeCell ref="B106:B107"/>
    <mergeCell ref="D106:F107"/>
    <mergeCell ref="G106:G107"/>
    <mergeCell ref="H106:H107"/>
    <mergeCell ref="D105:F105"/>
    <mergeCell ref="G105:I105"/>
    <mergeCell ref="J105:L105"/>
    <mergeCell ref="Q102:Q103"/>
    <mergeCell ref="M105:O105"/>
    <mergeCell ref="P105:R105"/>
    <mergeCell ref="R102:R103"/>
    <mergeCell ref="F102:F103"/>
    <mergeCell ref="G102:G103"/>
    <mergeCell ref="T100:T101"/>
    <mergeCell ref="P100:P101"/>
    <mergeCell ref="R100:R101"/>
    <mergeCell ref="S100:S101"/>
    <mergeCell ref="J100:L101"/>
    <mergeCell ref="I106:I107"/>
    <mergeCell ref="J106:J107"/>
    <mergeCell ref="K106:K107"/>
    <mergeCell ref="Q106:Q107"/>
    <mergeCell ref="R106:R107"/>
    <mergeCell ref="H102:H103"/>
    <mergeCell ref="T102:T103"/>
    <mergeCell ref="K102:K103"/>
    <mergeCell ref="L102:L103"/>
    <mergeCell ref="M102:O103"/>
    <mergeCell ref="P102:P103"/>
    <mergeCell ref="S102:S103"/>
    <mergeCell ref="I102:I103"/>
    <mergeCell ref="P106:P107"/>
    <mergeCell ref="R108:R109"/>
    <mergeCell ref="S108:S109"/>
    <mergeCell ref="T108:T109"/>
    <mergeCell ref="M108:M109"/>
    <mergeCell ref="N108:N109"/>
    <mergeCell ref="O108:O109"/>
    <mergeCell ref="P108:P109"/>
    <mergeCell ref="S106:S107"/>
    <mergeCell ref="Q108:Q109"/>
    <mergeCell ref="B108:B109"/>
    <mergeCell ref="D108:D109"/>
    <mergeCell ref="E108:E109"/>
    <mergeCell ref="F108:F109"/>
    <mergeCell ref="G108:I109"/>
    <mergeCell ref="J108:J109"/>
    <mergeCell ref="L106:L107"/>
    <mergeCell ref="M106:M107"/>
    <mergeCell ref="N106:N107"/>
    <mergeCell ref="O106:O107"/>
    <mergeCell ref="T106:T107"/>
    <mergeCell ref="J112:J113"/>
    <mergeCell ref="B110:B111"/>
    <mergeCell ref="D110:D111"/>
    <mergeCell ref="E110:E111"/>
    <mergeCell ref="B112:B113"/>
    <mergeCell ref="D112:D113"/>
    <mergeCell ref="E112:E113"/>
    <mergeCell ref="F110:F111"/>
    <mergeCell ref="G110:G111"/>
    <mergeCell ref="H110:H111"/>
    <mergeCell ref="I110:I111"/>
    <mergeCell ref="Q110:Q111"/>
    <mergeCell ref="K108:K109"/>
    <mergeCell ref="L108:L109"/>
    <mergeCell ref="M110:M111"/>
    <mergeCell ref="N110:N111"/>
    <mergeCell ref="O110:O111"/>
    <mergeCell ref="B115:C115"/>
    <mergeCell ref="B116:B117"/>
    <mergeCell ref="D116:F117"/>
    <mergeCell ref="G116:G117"/>
    <mergeCell ref="H116:H117"/>
    <mergeCell ref="D115:F115"/>
    <mergeCell ref="G115:I115"/>
    <mergeCell ref="J115:L115"/>
    <mergeCell ref="Q112:Q113"/>
    <mergeCell ref="M115:O115"/>
    <mergeCell ref="P115:R115"/>
    <mergeCell ref="R112:R113"/>
    <mergeCell ref="F112:F113"/>
    <mergeCell ref="G112:G113"/>
    <mergeCell ref="T110:T111"/>
    <mergeCell ref="P110:P111"/>
    <mergeCell ref="R110:R111"/>
    <mergeCell ref="S110:S111"/>
    <mergeCell ref="J110:L111"/>
    <mergeCell ref="I116:I117"/>
    <mergeCell ref="J116:J117"/>
    <mergeCell ref="K116:K117"/>
    <mergeCell ref="Q116:Q117"/>
    <mergeCell ref="R116:R117"/>
    <mergeCell ref="H112:H113"/>
    <mergeCell ref="T112:T113"/>
    <mergeCell ref="K112:K113"/>
    <mergeCell ref="L112:L113"/>
    <mergeCell ref="M112:O113"/>
    <mergeCell ref="P112:P113"/>
    <mergeCell ref="S112:S113"/>
    <mergeCell ref="I112:I113"/>
    <mergeCell ref="B120:B121"/>
    <mergeCell ref="D120:D121"/>
    <mergeCell ref="E120:E121"/>
    <mergeCell ref="Q118:Q119"/>
    <mergeCell ref="F120:F121"/>
    <mergeCell ref="G120:G121"/>
    <mergeCell ref="H120:H121"/>
    <mergeCell ref="I120:I121"/>
    <mergeCell ref="Q120:Q121"/>
    <mergeCell ref="K118:K119"/>
    <mergeCell ref="L118:L119"/>
    <mergeCell ref="P116:P117"/>
    <mergeCell ref="R118:R119"/>
    <mergeCell ref="S118:S119"/>
    <mergeCell ref="T118:T119"/>
    <mergeCell ref="M118:M119"/>
    <mergeCell ref="N118:N119"/>
    <mergeCell ref="O118:O119"/>
    <mergeCell ref="P118:P119"/>
    <mergeCell ref="S116:S117"/>
    <mergeCell ref="B118:B119"/>
    <mergeCell ref="D118:D119"/>
    <mergeCell ref="E118:E119"/>
    <mergeCell ref="F118:F119"/>
    <mergeCell ref="G118:I119"/>
    <mergeCell ref="J118:J119"/>
    <mergeCell ref="L116:L117"/>
    <mergeCell ref="M116:M117"/>
    <mergeCell ref="N116:N117"/>
    <mergeCell ref="O116:O117"/>
    <mergeCell ref="T116:T117"/>
    <mergeCell ref="S122:S123"/>
    <mergeCell ref="T122:T123"/>
    <mergeCell ref="B128:B129"/>
    <mergeCell ref="D128:F129"/>
    <mergeCell ref="G128:G129"/>
    <mergeCell ref="B125:AG125"/>
    <mergeCell ref="B127:C127"/>
    <mergeCell ref="D127:F127"/>
    <mergeCell ref="G127:I127"/>
    <mergeCell ref="J127:L127"/>
    <mergeCell ref="K122:K123"/>
    <mergeCell ref="L122:L123"/>
    <mergeCell ref="M122:O123"/>
    <mergeCell ref="P122:P123"/>
    <mergeCell ref="Q122:Q123"/>
    <mergeCell ref="R122:R123"/>
    <mergeCell ref="T120:T121"/>
    <mergeCell ref="B122:B123"/>
    <mergeCell ref="D122:D123"/>
    <mergeCell ref="E122:E123"/>
    <mergeCell ref="F122:F123"/>
    <mergeCell ref="G122:G123"/>
    <mergeCell ref="H122:H123"/>
    <mergeCell ref="I122:I123"/>
    <mergeCell ref="J122:J123"/>
    <mergeCell ref="P120:P121"/>
    <mergeCell ref="R120:R121"/>
    <mergeCell ref="S120:S121"/>
    <mergeCell ref="J120:L121"/>
    <mergeCell ref="M120:M121"/>
    <mergeCell ref="N120:N121"/>
    <mergeCell ref="O120:O121"/>
    <mergeCell ref="T130:T131"/>
    <mergeCell ref="M130:M131"/>
    <mergeCell ref="N130:N131"/>
    <mergeCell ref="O130:O131"/>
    <mergeCell ref="P130:P131"/>
    <mergeCell ref="T128:T129"/>
    <mergeCell ref="M127:O127"/>
    <mergeCell ref="P127:R127"/>
    <mergeCell ref="B130:B131"/>
    <mergeCell ref="D130:D131"/>
    <mergeCell ref="E130:E131"/>
    <mergeCell ref="F130:F131"/>
    <mergeCell ref="G130:I131"/>
    <mergeCell ref="J130:J131"/>
    <mergeCell ref="P128:P129"/>
    <mergeCell ref="H128:H129"/>
    <mergeCell ref="I128:I129"/>
    <mergeCell ref="J128:J129"/>
    <mergeCell ref="K128:K129"/>
    <mergeCell ref="Q128:Q129"/>
    <mergeCell ref="R128:R129"/>
    <mergeCell ref="L128:L129"/>
    <mergeCell ref="M128:M129"/>
    <mergeCell ref="N128:N129"/>
    <mergeCell ref="O128:O129"/>
    <mergeCell ref="O132:O133"/>
    <mergeCell ref="B132:B133"/>
    <mergeCell ref="D132:D133"/>
    <mergeCell ref="E132:E133"/>
    <mergeCell ref="B134:B135"/>
    <mergeCell ref="D134:D135"/>
    <mergeCell ref="E134:E135"/>
    <mergeCell ref="F134:F135"/>
    <mergeCell ref="G134:G135"/>
    <mergeCell ref="S128:S129"/>
    <mergeCell ref="Q130:Q131"/>
    <mergeCell ref="F132:F133"/>
    <mergeCell ref="G132:G133"/>
    <mergeCell ref="H132:H133"/>
    <mergeCell ref="I132:I133"/>
    <mergeCell ref="Q132:Q133"/>
    <mergeCell ref="K130:K131"/>
    <mergeCell ref="L130:L131"/>
    <mergeCell ref="M132:M133"/>
    <mergeCell ref="R130:R131"/>
    <mergeCell ref="S130:S131"/>
    <mergeCell ref="B137:C137"/>
    <mergeCell ref="B138:B139"/>
    <mergeCell ref="D138:F139"/>
    <mergeCell ref="G138:G139"/>
    <mergeCell ref="H138:H139"/>
    <mergeCell ref="D137:F137"/>
    <mergeCell ref="G137:I137"/>
    <mergeCell ref="J137:L137"/>
    <mergeCell ref="Q134:Q135"/>
    <mergeCell ref="M137:O137"/>
    <mergeCell ref="P137:R137"/>
    <mergeCell ref="R134:R135"/>
    <mergeCell ref="H134:H135"/>
    <mergeCell ref="I134:I135"/>
    <mergeCell ref="J134:J135"/>
    <mergeCell ref="T132:T133"/>
    <mergeCell ref="P132:P133"/>
    <mergeCell ref="R132:R133"/>
    <mergeCell ref="S132:S133"/>
    <mergeCell ref="J132:L133"/>
    <mergeCell ref="I138:I139"/>
    <mergeCell ref="J138:J139"/>
    <mergeCell ref="K138:K139"/>
    <mergeCell ref="Q138:Q139"/>
    <mergeCell ref="R138:R139"/>
    <mergeCell ref="T134:T135"/>
    <mergeCell ref="K134:K135"/>
    <mergeCell ref="L134:L135"/>
    <mergeCell ref="M134:O135"/>
    <mergeCell ref="P134:P135"/>
    <mergeCell ref="S134:S135"/>
    <mergeCell ref="N132:N133"/>
    <mergeCell ref="P138:P139"/>
    <mergeCell ref="R140:R141"/>
    <mergeCell ref="S140:S141"/>
    <mergeCell ref="T140:T141"/>
    <mergeCell ref="M140:M141"/>
    <mergeCell ref="N140:N141"/>
    <mergeCell ref="O140:O141"/>
    <mergeCell ref="P140:P141"/>
    <mergeCell ref="S138:S139"/>
    <mergeCell ref="Q140:Q141"/>
    <mergeCell ref="B140:B141"/>
    <mergeCell ref="D140:D141"/>
    <mergeCell ref="E140:E141"/>
    <mergeCell ref="F140:F141"/>
    <mergeCell ref="G140:I141"/>
    <mergeCell ref="J140:J141"/>
    <mergeCell ref="L138:L139"/>
    <mergeCell ref="M138:M139"/>
    <mergeCell ref="N138:N139"/>
    <mergeCell ref="O138:O139"/>
    <mergeCell ref="T138:T139"/>
    <mergeCell ref="J144:J145"/>
    <mergeCell ref="B142:B143"/>
    <mergeCell ref="D142:D143"/>
    <mergeCell ref="E142:E143"/>
    <mergeCell ref="B144:B145"/>
    <mergeCell ref="D144:D145"/>
    <mergeCell ref="E144:E145"/>
    <mergeCell ref="F142:F143"/>
    <mergeCell ref="G142:G143"/>
    <mergeCell ref="H142:H143"/>
    <mergeCell ref="I142:I143"/>
    <mergeCell ref="Q142:Q143"/>
    <mergeCell ref="K140:K141"/>
    <mergeCell ref="L140:L141"/>
    <mergeCell ref="M142:M143"/>
    <mergeCell ref="N142:N143"/>
    <mergeCell ref="O142:O143"/>
    <mergeCell ref="B147:C147"/>
    <mergeCell ref="B148:B149"/>
    <mergeCell ref="D148:F149"/>
    <mergeCell ref="G148:G149"/>
    <mergeCell ref="H148:H149"/>
    <mergeCell ref="D147:F147"/>
    <mergeCell ref="G147:I147"/>
    <mergeCell ref="J147:L147"/>
    <mergeCell ref="Q144:Q145"/>
    <mergeCell ref="M147:O147"/>
    <mergeCell ref="P147:R147"/>
    <mergeCell ref="R144:R145"/>
    <mergeCell ref="F144:F145"/>
    <mergeCell ref="G144:G145"/>
    <mergeCell ref="T142:T143"/>
    <mergeCell ref="P142:P143"/>
    <mergeCell ref="R142:R143"/>
    <mergeCell ref="S142:S143"/>
    <mergeCell ref="J142:L143"/>
    <mergeCell ref="I148:I149"/>
    <mergeCell ref="J148:J149"/>
    <mergeCell ref="K148:K149"/>
    <mergeCell ref="Q148:Q149"/>
    <mergeCell ref="R148:R149"/>
    <mergeCell ref="H144:H145"/>
    <mergeCell ref="T144:T145"/>
    <mergeCell ref="K144:K145"/>
    <mergeCell ref="L144:L145"/>
    <mergeCell ref="M144:O145"/>
    <mergeCell ref="P144:P145"/>
    <mergeCell ref="S144:S145"/>
    <mergeCell ref="I144:I145"/>
    <mergeCell ref="P148:P149"/>
    <mergeCell ref="R150:R151"/>
    <mergeCell ref="S150:S151"/>
    <mergeCell ref="T150:T151"/>
    <mergeCell ref="M150:M151"/>
    <mergeCell ref="N150:N151"/>
    <mergeCell ref="O150:O151"/>
    <mergeCell ref="P150:P151"/>
    <mergeCell ref="S148:S149"/>
    <mergeCell ref="Q150:Q151"/>
    <mergeCell ref="B150:B151"/>
    <mergeCell ref="D150:D151"/>
    <mergeCell ref="E150:E151"/>
    <mergeCell ref="F150:F151"/>
    <mergeCell ref="G150:I151"/>
    <mergeCell ref="J150:J151"/>
    <mergeCell ref="L148:L149"/>
    <mergeCell ref="M148:M149"/>
    <mergeCell ref="N148:N149"/>
    <mergeCell ref="O148:O149"/>
    <mergeCell ref="T148:T149"/>
    <mergeCell ref="J154:J155"/>
    <mergeCell ref="B152:B153"/>
    <mergeCell ref="D152:D153"/>
    <mergeCell ref="E152:E153"/>
    <mergeCell ref="B154:B155"/>
    <mergeCell ref="D154:D155"/>
    <mergeCell ref="E154:E155"/>
    <mergeCell ref="F152:F153"/>
    <mergeCell ref="G152:G153"/>
    <mergeCell ref="H152:H153"/>
    <mergeCell ref="I152:I153"/>
    <mergeCell ref="Q152:Q153"/>
    <mergeCell ref="K150:K151"/>
    <mergeCell ref="L150:L151"/>
    <mergeCell ref="M152:M153"/>
    <mergeCell ref="N152:N153"/>
    <mergeCell ref="O152:O153"/>
    <mergeCell ref="B157:C157"/>
    <mergeCell ref="B158:B159"/>
    <mergeCell ref="D158:F159"/>
    <mergeCell ref="G158:G159"/>
    <mergeCell ref="H158:H159"/>
    <mergeCell ref="D157:F157"/>
    <mergeCell ref="G157:I157"/>
    <mergeCell ref="J157:L157"/>
    <mergeCell ref="Q154:Q155"/>
    <mergeCell ref="M157:O157"/>
    <mergeCell ref="P157:R157"/>
    <mergeCell ref="R154:R155"/>
    <mergeCell ref="F154:F155"/>
    <mergeCell ref="G154:G155"/>
    <mergeCell ref="T152:T153"/>
    <mergeCell ref="P152:P153"/>
    <mergeCell ref="R152:R153"/>
    <mergeCell ref="S152:S153"/>
    <mergeCell ref="J152:L153"/>
    <mergeCell ref="I158:I159"/>
    <mergeCell ref="J158:J159"/>
    <mergeCell ref="K158:K159"/>
    <mergeCell ref="Q158:Q159"/>
    <mergeCell ref="R158:R159"/>
    <mergeCell ref="H154:H155"/>
    <mergeCell ref="T154:T155"/>
    <mergeCell ref="K154:K155"/>
    <mergeCell ref="L154:L155"/>
    <mergeCell ref="M154:O155"/>
    <mergeCell ref="P154:P155"/>
    <mergeCell ref="S154:S155"/>
    <mergeCell ref="I154:I155"/>
    <mergeCell ref="G162:G163"/>
    <mergeCell ref="H162:H163"/>
    <mergeCell ref="I162:I163"/>
    <mergeCell ref="Q162:Q163"/>
    <mergeCell ref="K160:K161"/>
    <mergeCell ref="L160:L161"/>
    <mergeCell ref="P158:P159"/>
    <mergeCell ref="R160:R161"/>
    <mergeCell ref="S160:S161"/>
    <mergeCell ref="T160:T161"/>
    <mergeCell ref="M160:M161"/>
    <mergeCell ref="N160:N161"/>
    <mergeCell ref="O160:O161"/>
    <mergeCell ref="P160:P161"/>
    <mergeCell ref="S158:S159"/>
    <mergeCell ref="B160:B161"/>
    <mergeCell ref="D160:D161"/>
    <mergeCell ref="E160:E161"/>
    <mergeCell ref="F160:F161"/>
    <mergeCell ref="G160:I161"/>
    <mergeCell ref="J160:J161"/>
    <mergeCell ref="L158:L159"/>
    <mergeCell ref="M158:M159"/>
    <mergeCell ref="N158:N159"/>
    <mergeCell ref="O158:O159"/>
    <mergeCell ref="T158:T159"/>
    <mergeCell ref="A24:A25"/>
    <mergeCell ref="A26:A27"/>
    <mergeCell ref="A28:A29"/>
    <mergeCell ref="A30:A31"/>
    <mergeCell ref="A34:A35"/>
    <mergeCell ref="A36:A37"/>
    <mergeCell ref="S164:S165"/>
    <mergeCell ref="T164:T165"/>
    <mergeCell ref="A4:A5"/>
    <mergeCell ref="A6:A7"/>
    <mergeCell ref="A8:A9"/>
    <mergeCell ref="A10:A11"/>
    <mergeCell ref="A14:A15"/>
    <mergeCell ref="A16:A17"/>
    <mergeCell ref="A18:A19"/>
    <mergeCell ref="A20:A21"/>
    <mergeCell ref="K164:K165"/>
    <mergeCell ref="L164:L165"/>
    <mergeCell ref="M164:O165"/>
    <mergeCell ref="P164:P165"/>
    <mergeCell ref="Q164:Q165"/>
    <mergeCell ref="R164:R165"/>
    <mergeCell ref="T162:T163"/>
    <mergeCell ref="B164:B165"/>
    <mergeCell ref="D164:D165"/>
    <mergeCell ref="E164:E165"/>
    <mergeCell ref="F164:F165"/>
    <mergeCell ref="G164:G165"/>
    <mergeCell ref="H164:H165"/>
    <mergeCell ref="I164:I165"/>
    <mergeCell ref="J164:J165"/>
    <mergeCell ref="P162:P163"/>
    <mergeCell ref="A69:A70"/>
    <mergeCell ref="A71:A72"/>
    <mergeCell ref="A75:A76"/>
    <mergeCell ref="A77:A78"/>
    <mergeCell ref="A79:A80"/>
    <mergeCell ref="A81:A82"/>
    <mergeCell ref="A55:A56"/>
    <mergeCell ref="A57:A58"/>
    <mergeCell ref="A59:A60"/>
    <mergeCell ref="A61:A62"/>
    <mergeCell ref="A65:A66"/>
    <mergeCell ref="A67:A68"/>
    <mergeCell ref="A38:A39"/>
    <mergeCell ref="A40:A41"/>
    <mergeCell ref="A45:A46"/>
    <mergeCell ref="A47:A48"/>
    <mergeCell ref="A49:A50"/>
    <mergeCell ref="A51:A52"/>
    <mergeCell ref="A116:A117"/>
    <mergeCell ref="A118:A119"/>
    <mergeCell ref="A120:A121"/>
    <mergeCell ref="A122:A123"/>
    <mergeCell ref="A128:A129"/>
    <mergeCell ref="A130:A131"/>
    <mergeCell ref="A100:A101"/>
    <mergeCell ref="A102:A103"/>
    <mergeCell ref="A106:A107"/>
    <mergeCell ref="A108:A109"/>
    <mergeCell ref="A110:A111"/>
    <mergeCell ref="A112:A113"/>
    <mergeCell ref="A86:A87"/>
    <mergeCell ref="A88:A89"/>
    <mergeCell ref="A90:A91"/>
    <mergeCell ref="A92:A93"/>
    <mergeCell ref="A96:A97"/>
    <mergeCell ref="A98:A99"/>
    <mergeCell ref="B167:AG167"/>
    <mergeCell ref="B169:C169"/>
    <mergeCell ref="D169:F169"/>
    <mergeCell ref="G169:I169"/>
    <mergeCell ref="J169:L169"/>
    <mergeCell ref="M169:O169"/>
    <mergeCell ref="P169:R169"/>
    <mergeCell ref="A162:A163"/>
    <mergeCell ref="A164:A165"/>
    <mergeCell ref="A148:A149"/>
    <mergeCell ref="A150:A151"/>
    <mergeCell ref="A152:A153"/>
    <mergeCell ref="A154:A155"/>
    <mergeCell ref="A158:A159"/>
    <mergeCell ref="A160:A161"/>
    <mergeCell ref="A132:A133"/>
    <mergeCell ref="A134:A135"/>
    <mergeCell ref="A138:A139"/>
    <mergeCell ref="A140:A141"/>
    <mergeCell ref="A142:A143"/>
    <mergeCell ref="A144:A145"/>
    <mergeCell ref="R162:R163"/>
    <mergeCell ref="S162:S163"/>
    <mergeCell ref="J162:L163"/>
    <mergeCell ref="M162:M163"/>
    <mergeCell ref="N162:N163"/>
    <mergeCell ref="O162:O163"/>
    <mergeCell ref="B162:B163"/>
    <mergeCell ref="D162:D163"/>
    <mergeCell ref="E162:E163"/>
    <mergeCell ref="Q160:Q161"/>
    <mergeCell ref="F162:F163"/>
    <mergeCell ref="A172:A173"/>
    <mergeCell ref="B172:B173"/>
    <mergeCell ref="D172:D173"/>
    <mergeCell ref="E172:E173"/>
    <mergeCell ref="F172:F173"/>
    <mergeCell ref="J170:J171"/>
    <mergeCell ref="K170:K171"/>
    <mergeCell ref="L170:L171"/>
    <mergeCell ref="M170:M171"/>
    <mergeCell ref="N170:N171"/>
    <mergeCell ref="O170:O171"/>
    <mergeCell ref="A170:A171"/>
    <mergeCell ref="B170:B171"/>
    <mergeCell ref="D170:F171"/>
    <mergeCell ref="G170:G171"/>
    <mergeCell ref="H170:H171"/>
    <mergeCell ref="I170:I171"/>
    <mergeCell ref="O172:O173"/>
    <mergeCell ref="P172:P173"/>
    <mergeCell ref="Q172:Q173"/>
    <mergeCell ref="R172:R173"/>
    <mergeCell ref="S172:S173"/>
    <mergeCell ref="T172:T173"/>
    <mergeCell ref="G172:I173"/>
    <mergeCell ref="J172:J173"/>
    <mergeCell ref="K172:K173"/>
    <mergeCell ref="L172:L173"/>
    <mergeCell ref="M172:M173"/>
    <mergeCell ref="N172:N173"/>
    <mergeCell ref="P170:P171"/>
    <mergeCell ref="Q170:Q171"/>
    <mergeCell ref="R170:R171"/>
    <mergeCell ref="S170:S171"/>
    <mergeCell ref="T170:T171"/>
    <mergeCell ref="P174:P175"/>
    <mergeCell ref="Q174:Q175"/>
    <mergeCell ref="R174:R175"/>
    <mergeCell ref="S174:S175"/>
    <mergeCell ref="T174:T175"/>
    <mergeCell ref="A176:A177"/>
    <mergeCell ref="B176:B177"/>
    <mergeCell ref="D176:D177"/>
    <mergeCell ref="E176:E177"/>
    <mergeCell ref="F176:F177"/>
    <mergeCell ref="H174:H175"/>
    <mergeCell ref="I174:I175"/>
    <mergeCell ref="J174:L175"/>
    <mergeCell ref="M174:M175"/>
    <mergeCell ref="N174:N175"/>
    <mergeCell ref="O174:O175"/>
    <mergeCell ref="A174:A175"/>
    <mergeCell ref="B174:B175"/>
    <mergeCell ref="D174:D175"/>
    <mergeCell ref="E174:E175"/>
    <mergeCell ref="F174:F175"/>
    <mergeCell ref="G174:G175"/>
    <mergeCell ref="B179:C179"/>
    <mergeCell ref="D179:F179"/>
    <mergeCell ref="G179:I179"/>
    <mergeCell ref="J179:L179"/>
    <mergeCell ref="M179:O179"/>
    <mergeCell ref="P179:R179"/>
    <mergeCell ref="M176:O177"/>
    <mergeCell ref="P176:P177"/>
    <mergeCell ref="Q176:Q177"/>
    <mergeCell ref="R176:R177"/>
    <mergeCell ref="S176:S177"/>
    <mergeCell ref="T176:T177"/>
    <mergeCell ref="G176:G177"/>
    <mergeCell ref="H176:H177"/>
    <mergeCell ref="I176:I177"/>
    <mergeCell ref="J176:J177"/>
    <mergeCell ref="K176:K177"/>
    <mergeCell ref="L176:L177"/>
    <mergeCell ref="A182:A183"/>
    <mergeCell ref="B182:B183"/>
    <mergeCell ref="D182:D183"/>
    <mergeCell ref="E182:E183"/>
    <mergeCell ref="F182:F183"/>
    <mergeCell ref="J180:J181"/>
    <mergeCell ref="K180:K181"/>
    <mergeCell ref="L180:L181"/>
    <mergeCell ref="M180:M181"/>
    <mergeCell ref="N180:N181"/>
    <mergeCell ref="O180:O181"/>
    <mergeCell ref="A180:A181"/>
    <mergeCell ref="B180:B181"/>
    <mergeCell ref="D180:F181"/>
    <mergeCell ref="G180:G181"/>
    <mergeCell ref="H180:H181"/>
    <mergeCell ref="I180:I181"/>
    <mergeCell ref="O182:O183"/>
    <mergeCell ref="P182:P183"/>
    <mergeCell ref="Q182:Q183"/>
    <mergeCell ref="R182:R183"/>
    <mergeCell ref="S182:S183"/>
    <mergeCell ref="T182:T183"/>
    <mergeCell ref="G182:I183"/>
    <mergeCell ref="J182:J183"/>
    <mergeCell ref="K182:K183"/>
    <mergeCell ref="L182:L183"/>
    <mergeCell ref="M182:M183"/>
    <mergeCell ref="N182:N183"/>
    <mergeCell ref="P180:P181"/>
    <mergeCell ref="Q180:Q181"/>
    <mergeCell ref="R180:R181"/>
    <mergeCell ref="S180:S181"/>
    <mergeCell ref="T180:T181"/>
    <mergeCell ref="P184:P185"/>
    <mergeCell ref="Q184:Q185"/>
    <mergeCell ref="R184:R185"/>
    <mergeCell ref="S184:S185"/>
    <mergeCell ref="T184:T185"/>
    <mergeCell ref="A186:A187"/>
    <mergeCell ref="B186:B187"/>
    <mergeCell ref="D186:D187"/>
    <mergeCell ref="E186:E187"/>
    <mergeCell ref="F186:F187"/>
    <mergeCell ref="H184:H185"/>
    <mergeCell ref="I184:I185"/>
    <mergeCell ref="J184:L185"/>
    <mergeCell ref="M184:M185"/>
    <mergeCell ref="N184:N185"/>
    <mergeCell ref="O184:O185"/>
    <mergeCell ref="A184:A185"/>
    <mergeCell ref="B184:B185"/>
    <mergeCell ref="D184:D185"/>
    <mergeCell ref="E184:E185"/>
    <mergeCell ref="F184:F185"/>
    <mergeCell ref="G184:G185"/>
    <mergeCell ref="B189:C189"/>
    <mergeCell ref="D189:F189"/>
    <mergeCell ref="G189:I189"/>
    <mergeCell ref="J189:L189"/>
    <mergeCell ref="M189:O189"/>
    <mergeCell ref="P189:R189"/>
    <mergeCell ref="M186:O187"/>
    <mergeCell ref="P186:P187"/>
    <mergeCell ref="Q186:Q187"/>
    <mergeCell ref="R186:R187"/>
    <mergeCell ref="S186:S187"/>
    <mergeCell ref="T186:T187"/>
    <mergeCell ref="G186:G187"/>
    <mergeCell ref="H186:H187"/>
    <mergeCell ref="I186:I187"/>
    <mergeCell ref="J186:J187"/>
    <mergeCell ref="K186:K187"/>
    <mergeCell ref="L186:L187"/>
    <mergeCell ref="A192:A193"/>
    <mergeCell ref="B192:B193"/>
    <mergeCell ref="D192:D193"/>
    <mergeCell ref="E192:E193"/>
    <mergeCell ref="F192:F193"/>
    <mergeCell ref="J190:J191"/>
    <mergeCell ref="K190:K191"/>
    <mergeCell ref="L190:L191"/>
    <mergeCell ref="M190:M191"/>
    <mergeCell ref="N190:N191"/>
    <mergeCell ref="O190:O191"/>
    <mergeCell ref="A190:A191"/>
    <mergeCell ref="B190:B191"/>
    <mergeCell ref="D190:F191"/>
    <mergeCell ref="G190:G191"/>
    <mergeCell ref="H190:H191"/>
    <mergeCell ref="I190:I191"/>
    <mergeCell ref="O192:O193"/>
    <mergeCell ref="P192:P193"/>
    <mergeCell ref="Q192:Q193"/>
    <mergeCell ref="R192:R193"/>
    <mergeCell ref="S192:S193"/>
    <mergeCell ref="T192:T193"/>
    <mergeCell ref="G192:I193"/>
    <mergeCell ref="J192:J193"/>
    <mergeCell ref="K192:K193"/>
    <mergeCell ref="L192:L193"/>
    <mergeCell ref="M192:M193"/>
    <mergeCell ref="N192:N193"/>
    <mergeCell ref="P190:P191"/>
    <mergeCell ref="Q190:Q191"/>
    <mergeCell ref="R190:R191"/>
    <mergeCell ref="S190:S191"/>
    <mergeCell ref="T190:T191"/>
    <mergeCell ref="P194:P195"/>
    <mergeCell ref="Q194:Q195"/>
    <mergeCell ref="R194:R195"/>
    <mergeCell ref="S194:S195"/>
    <mergeCell ref="T194:T195"/>
    <mergeCell ref="A196:A197"/>
    <mergeCell ref="B196:B197"/>
    <mergeCell ref="D196:D197"/>
    <mergeCell ref="E196:E197"/>
    <mergeCell ref="F196:F197"/>
    <mergeCell ref="H194:H195"/>
    <mergeCell ref="I194:I195"/>
    <mergeCell ref="J194:L195"/>
    <mergeCell ref="M194:M195"/>
    <mergeCell ref="N194:N195"/>
    <mergeCell ref="O194:O195"/>
    <mergeCell ref="A194:A195"/>
    <mergeCell ref="B194:B195"/>
    <mergeCell ref="D194:D195"/>
    <mergeCell ref="E194:E195"/>
    <mergeCell ref="F194:F195"/>
    <mergeCell ref="G194:G195"/>
    <mergeCell ref="B199:C199"/>
    <mergeCell ref="D199:F199"/>
    <mergeCell ref="G199:I199"/>
    <mergeCell ref="J199:L199"/>
    <mergeCell ref="M199:O199"/>
    <mergeCell ref="P199:R199"/>
    <mergeCell ref="M196:O197"/>
    <mergeCell ref="P196:P197"/>
    <mergeCell ref="Q196:Q197"/>
    <mergeCell ref="R196:R197"/>
    <mergeCell ref="S196:S197"/>
    <mergeCell ref="T196:T197"/>
    <mergeCell ref="G196:G197"/>
    <mergeCell ref="H196:H197"/>
    <mergeCell ref="I196:I197"/>
    <mergeCell ref="J196:J197"/>
    <mergeCell ref="K196:K197"/>
    <mergeCell ref="L196:L197"/>
    <mergeCell ref="A202:A203"/>
    <mergeCell ref="B202:B203"/>
    <mergeCell ref="D202:D203"/>
    <mergeCell ref="E202:E203"/>
    <mergeCell ref="F202:F203"/>
    <mergeCell ref="J200:J201"/>
    <mergeCell ref="K200:K201"/>
    <mergeCell ref="L200:L201"/>
    <mergeCell ref="M200:M201"/>
    <mergeCell ref="N200:N201"/>
    <mergeCell ref="O200:O201"/>
    <mergeCell ref="A200:A201"/>
    <mergeCell ref="B200:B201"/>
    <mergeCell ref="D200:F201"/>
    <mergeCell ref="G200:G201"/>
    <mergeCell ref="H200:H201"/>
    <mergeCell ref="I200:I201"/>
    <mergeCell ref="O202:O203"/>
    <mergeCell ref="P202:P203"/>
    <mergeCell ref="Q202:Q203"/>
    <mergeCell ref="R202:R203"/>
    <mergeCell ref="S202:S203"/>
    <mergeCell ref="T202:T203"/>
    <mergeCell ref="G202:I203"/>
    <mergeCell ref="J202:J203"/>
    <mergeCell ref="K202:K203"/>
    <mergeCell ref="L202:L203"/>
    <mergeCell ref="M202:M203"/>
    <mergeCell ref="N202:N203"/>
    <mergeCell ref="P200:P201"/>
    <mergeCell ref="Q200:Q201"/>
    <mergeCell ref="R200:R201"/>
    <mergeCell ref="S200:S201"/>
    <mergeCell ref="T200:T201"/>
    <mergeCell ref="P204:P205"/>
    <mergeCell ref="Q204:Q205"/>
    <mergeCell ref="R204:R205"/>
    <mergeCell ref="S204:S205"/>
    <mergeCell ref="T204:T205"/>
    <mergeCell ref="A206:A207"/>
    <mergeCell ref="B206:B207"/>
    <mergeCell ref="D206:D207"/>
    <mergeCell ref="E206:E207"/>
    <mergeCell ref="F206:F207"/>
    <mergeCell ref="H204:H205"/>
    <mergeCell ref="I204:I205"/>
    <mergeCell ref="J204:L205"/>
    <mergeCell ref="M204:M205"/>
    <mergeCell ref="N204:N205"/>
    <mergeCell ref="O204:O205"/>
    <mergeCell ref="A204:A205"/>
    <mergeCell ref="B204:B205"/>
    <mergeCell ref="D204:D205"/>
    <mergeCell ref="E204:E205"/>
    <mergeCell ref="F204:F205"/>
    <mergeCell ref="G204:G205"/>
    <mergeCell ref="B209:AG209"/>
    <mergeCell ref="B211:C211"/>
    <mergeCell ref="D211:F211"/>
    <mergeCell ref="G211:I211"/>
    <mergeCell ref="J211:L211"/>
    <mergeCell ref="M211:O211"/>
    <mergeCell ref="P211:R211"/>
    <mergeCell ref="M206:O207"/>
    <mergeCell ref="P206:P207"/>
    <mergeCell ref="Q206:Q207"/>
    <mergeCell ref="R206:R207"/>
    <mergeCell ref="S206:S207"/>
    <mergeCell ref="T206:T207"/>
    <mergeCell ref="G206:G207"/>
    <mergeCell ref="H206:H207"/>
    <mergeCell ref="I206:I207"/>
    <mergeCell ref="J206:J207"/>
    <mergeCell ref="K206:K207"/>
    <mergeCell ref="L206:L207"/>
    <mergeCell ref="A214:A215"/>
    <mergeCell ref="B214:B215"/>
    <mergeCell ref="D214:D215"/>
    <mergeCell ref="E214:E215"/>
    <mergeCell ref="F214:F215"/>
    <mergeCell ref="J212:J213"/>
    <mergeCell ref="K212:K213"/>
    <mergeCell ref="L212:L213"/>
    <mergeCell ref="M212:M213"/>
    <mergeCell ref="N212:N213"/>
    <mergeCell ref="O212:O213"/>
    <mergeCell ref="A212:A213"/>
    <mergeCell ref="B212:B213"/>
    <mergeCell ref="D212:F213"/>
    <mergeCell ref="G212:G213"/>
    <mergeCell ref="H212:H213"/>
    <mergeCell ref="I212:I213"/>
    <mergeCell ref="O214:O215"/>
    <mergeCell ref="P214:P215"/>
    <mergeCell ref="Q214:Q215"/>
    <mergeCell ref="R214:R215"/>
    <mergeCell ref="S214:S215"/>
    <mergeCell ref="T214:T215"/>
    <mergeCell ref="G214:I215"/>
    <mergeCell ref="J214:J215"/>
    <mergeCell ref="K214:K215"/>
    <mergeCell ref="L214:L215"/>
    <mergeCell ref="M214:M215"/>
    <mergeCell ref="N214:N215"/>
    <mergeCell ref="P212:P213"/>
    <mergeCell ref="Q212:Q213"/>
    <mergeCell ref="R212:R213"/>
    <mergeCell ref="S212:S213"/>
    <mergeCell ref="T212:T213"/>
    <mergeCell ref="P216:P217"/>
    <mergeCell ref="Q216:Q217"/>
    <mergeCell ref="R216:R217"/>
    <mergeCell ref="S216:S217"/>
    <mergeCell ref="T216:T217"/>
    <mergeCell ref="A218:A219"/>
    <mergeCell ref="B218:B219"/>
    <mergeCell ref="D218:D219"/>
    <mergeCell ref="E218:E219"/>
    <mergeCell ref="F218:F219"/>
    <mergeCell ref="H216:H217"/>
    <mergeCell ref="I216:I217"/>
    <mergeCell ref="J216:L217"/>
    <mergeCell ref="M216:M217"/>
    <mergeCell ref="N216:N217"/>
    <mergeCell ref="O216:O217"/>
    <mergeCell ref="A216:A217"/>
    <mergeCell ref="B216:B217"/>
    <mergeCell ref="D216:D217"/>
    <mergeCell ref="E216:E217"/>
    <mergeCell ref="F216:F217"/>
    <mergeCell ref="G216:G217"/>
    <mergeCell ref="B221:C221"/>
    <mergeCell ref="D221:F221"/>
    <mergeCell ref="G221:I221"/>
    <mergeCell ref="J221:L221"/>
    <mergeCell ref="M221:O221"/>
    <mergeCell ref="P221:R221"/>
    <mergeCell ref="M218:O219"/>
    <mergeCell ref="P218:P219"/>
    <mergeCell ref="Q218:Q219"/>
    <mergeCell ref="R218:R219"/>
    <mergeCell ref="S218:S219"/>
    <mergeCell ref="T218:T219"/>
    <mergeCell ref="G218:G219"/>
    <mergeCell ref="H218:H219"/>
    <mergeCell ref="I218:I219"/>
    <mergeCell ref="J218:J219"/>
    <mergeCell ref="K218:K219"/>
    <mergeCell ref="L218:L219"/>
    <mergeCell ref="A224:A225"/>
    <mergeCell ref="B224:B225"/>
    <mergeCell ref="D224:D225"/>
    <mergeCell ref="E224:E225"/>
    <mergeCell ref="F224:F225"/>
    <mergeCell ref="J222:J223"/>
    <mergeCell ref="K222:K223"/>
    <mergeCell ref="L222:L223"/>
    <mergeCell ref="M222:M223"/>
    <mergeCell ref="N222:N223"/>
    <mergeCell ref="O222:O223"/>
    <mergeCell ref="A222:A223"/>
    <mergeCell ref="B222:B223"/>
    <mergeCell ref="D222:F223"/>
    <mergeCell ref="G222:G223"/>
    <mergeCell ref="H222:H223"/>
    <mergeCell ref="I222:I223"/>
    <mergeCell ref="O224:O225"/>
    <mergeCell ref="P224:P225"/>
    <mergeCell ref="Q224:Q225"/>
    <mergeCell ref="R224:R225"/>
    <mergeCell ref="S224:S225"/>
    <mergeCell ref="T224:T225"/>
    <mergeCell ref="G224:I225"/>
    <mergeCell ref="J224:J225"/>
    <mergeCell ref="K224:K225"/>
    <mergeCell ref="L224:L225"/>
    <mergeCell ref="M224:M225"/>
    <mergeCell ref="N224:N225"/>
    <mergeCell ref="P222:P223"/>
    <mergeCell ref="Q222:Q223"/>
    <mergeCell ref="R222:R223"/>
    <mergeCell ref="S222:S223"/>
    <mergeCell ref="T222:T223"/>
    <mergeCell ref="P226:P227"/>
    <mergeCell ref="Q226:Q227"/>
    <mergeCell ref="R226:R227"/>
    <mergeCell ref="S226:S227"/>
    <mergeCell ref="T226:T227"/>
    <mergeCell ref="A228:A229"/>
    <mergeCell ref="B228:B229"/>
    <mergeCell ref="D228:D229"/>
    <mergeCell ref="E228:E229"/>
    <mergeCell ref="F228:F229"/>
    <mergeCell ref="H226:H227"/>
    <mergeCell ref="I226:I227"/>
    <mergeCell ref="J226:L227"/>
    <mergeCell ref="M226:M227"/>
    <mergeCell ref="N226:N227"/>
    <mergeCell ref="O226:O227"/>
    <mergeCell ref="A226:A227"/>
    <mergeCell ref="B226:B227"/>
    <mergeCell ref="D226:D227"/>
    <mergeCell ref="E226:E227"/>
    <mergeCell ref="F226:F227"/>
    <mergeCell ref="G226:G227"/>
    <mergeCell ref="B231:C231"/>
    <mergeCell ref="D231:F231"/>
    <mergeCell ref="G231:I231"/>
    <mergeCell ref="J231:L231"/>
    <mergeCell ref="M231:O231"/>
    <mergeCell ref="P231:R231"/>
    <mergeCell ref="M228:O229"/>
    <mergeCell ref="P228:P229"/>
    <mergeCell ref="Q228:Q229"/>
    <mergeCell ref="R228:R229"/>
    <mergeCell ref="S228:S229"/>
    <mergeCell ref="T228:T229"/>
    <mergeCell ref="G228:G229"/>
    <mergeCell ref="H228:H229"/>
    <mergeCell ref="I228:I229"/>
    <mergeCell ref="J228:J229"/>
    <mergeCell ref="K228:K229"/>
    <mergeCell ref="L228:L229"/>
    <mergeCell ref="A234:A235"/>
    <mergeCell ref="B234:B235"/>
    <mergeCell ref="D234:D235"/>
    <mergeCell ref="E234:E235"/>
    <mergeCell ref="F234:F235"/>
    <mergeCell ref="J232:J233"/>
    <mergeCell ref="K232:K233"/>
    <mergeCell ref="L232:L233"/>
    <mergeCell ref="M232:M233"/>
    <mergeCell ref="N232:N233"/>
    <mergeCell ref="O232:O233"/>
    <mergeCell ref="A232:A233"/>
    <mergeCell ref="B232:B233"/>
    <mergeCell ref="D232:F233"/>
    <mergeCell ref="G232:G233"/>
    <mergeCell ref="H232:H233"/>
    <mergeCell ref="I232:I233"/>
    <mergeCell ref="O234:O235"/>
    <mergeCell ref="P234:P235"/>
    <mergeCell ref="Q234:Q235"/>
    <mergeCell ref="R234:R235"/>
    <mergeCell ref="S234:S235"/>
    <mergeCell ref="T234:T235"/>
    <mergeCell ref="G234:I235"/>
    <mergeCell ref="J234:J235"/>
    <mergeCell ref="K234:K235"/>
    <mergeCell ref="L234:L235"/>
    <mergeCell ref="M234:M235"/>
    <mergeCell ref="N234:N235"/>
    <mergeCell ref="P232:P233"/>
    <mergeCell ref="Q232:Q233"/>
    <mergeCell ref="R232:R233"/>
    <mergeCell ref="S232:S233"/>
    <mergeCell ref="T232:T233"/>
    <mergeCell ref="P236:P237"/>
    <mergeCell ref="Q236:Q237"/>
    <mergeCell ref="R236:R237"/>
    <mergeCell ref="S236:S237"/>
    <mergeCell ref="T236:T237"/>
    <mergeCell ref="A238:A239"/>
    <mergeCell ref="B238:B239"/>
    <mergeCell ref="D238:D239"/>
    <mergeCell ref="E238:E239"/>
    <mergeCell ref="F238:F239"/>
    <mergeCell ref="H236:H237"/>
    <mergeCell ref="I236:I237"/>
    <mergeCell ref="J236:L237"/>
    <mergeCell ref="M236:M237"/>
    <mergeCell ref="N236:N237"/>
    <mergeCell ref="O236:O237"/>
    <mergeCell ref="A236:A237"/>
    <mergeCell ref="B236:B237"/>
    <mergeCell ref="D236:D237"/>
    <mergeCell ref="E236:E237"/>
    <mergeCell ref="F236:F237"/>
    <mergeCell ref="G236:G237"/>
    <mergeCell ref="B241:C241"/>
    <mergeCell ref="D241:F241"/>
    <mergeCell ref="G241:I241"/>
    <mergeCell ref="J241:L241"/>
    <mergeCell ref="M241:O241"/>
    <mergeCell ref="P241:R241"/>
    <mergeCell ref="M238:O239"/>
    <mergeCell ref="P238:P239"/>
    <mergeCell ref="Q238:Q239"/>
    <mergeCell ref="R238:R239"/>
    <mergeCell ref="S238:S239"/>
    <mergeCell ref="T238:T239"/>
    <mergeCell ref="G238:G239"/>
    <mergeCell ref="H238:H239"/>
    <mergeCell ref="I238:I239"/>
    <mergeCell ref="J238:J239"/>
    <mergeCell ref="K238:K239"/>
    <mergeCell ref="L238:L239"/>
    <mergeCell ref="A244:A245"/>
    <mergeCell ref="B244:B245"/>
    <mergeCell ref="D244:D245"/>
    <mergeCell ref="E244:E245"/>
    <mergeCell ref="F244:F245"/>
    <mergeCell ref="J242:J243"/>
    <mergeCell ref="K242:K243"/>
    <mergeCell ref="L242:L243"/>
    <mergeCell ref="M242:M243"/>
    <mergeCell ref="N242:N243"/>
    <mergeCell ref="O242:O243"/>
    <mergeCell ref="A242:A243"/>
    <mergeCell ref="B242:B243"/>
    <mergeCell ref="D242:F243"/>
    <mergeCell ref="G242:G243"/>
    <mergeCell ref="H242:H243"/>
    <mergeCell ref="I242:I243"/>
    <mergeCell ref="O244:O245"/>
    <mergeCell ref="P244:P245"/>
    <mergeCell ref="Q244:Q245"/>
    <mergeCell ref="R244:R245"/>
    <mergeCell ref="S244:S245"/>
    <mergeCell ref="T244:T245"/>
    <mergeCell ref="G244:I245"/>
    <mergeCell ref="J244:J245"/>
    <mergeCell ref="K244:K245"/>
    <mergeCell ref="L244:L245"/>
    <mergeCell ref="M244:M245"/>
    <mergeCell ref="N244:N245"/>
    <mergeCell ref="P242:P243"/>
    <mergeCell ref="Q242:Q243"/>
    <mergeCell ref="R242:R243"/>
    <mergeCell ref="S242:S243"/>
    <mergeCell ref="T242:T243"/>
    <mergeCell ref="P246:P247"/>
    <mergeCell ref="Q246:Q247"/>
    <mergeCell ref="R246:R247"/>
    <mergeCell ref="S246:S247"/>
    <mergeCell ref="T246:T247"/>
    <mergeCell ref="A248:A249"/>
    <mergeCell ref="B248:B249"/>
    <mergeCell ref="D248:D249"/>
    <mergeCell ref="E248:E249"/>
    <mergeCell ref="F248:F249"/>
    <mergeCell ref="H246:H247"/>
    <mergeCell ref="I246:I247"/>
    <mergeCell ref="J246:L247"/>
    <mergeCell ref="M246:M247"/>
    <mergeCell ref="N246:N247"/>
    <mergeCell ref="O246:O247"/>
    <mergeCell ref="A246:A247"/>
    <mergeCell ref="B246:B247"/>
    <mergeCell ref="D246:D247"/>
    <mergeCell ref="E246:E247"/>
    <mergeCell ref="F246:F247"/>
    <mergeCell ref="G246:G247"/>
    <mergeCell ref="B251:AG251"/>
    <mergeCell ref="B253:C253"/>
    <mergeCell ref="D253:F253"/>
    <mergeCell ref="G253:I253"/>
    <mergeCell ref="J253:L253"/>
    <mergeCell ref="M253:O253"/>
    <mergeCell ref="P253:R253"/>
    <mergeCell ref="M248:O249"/>
    <mergeCell ref="P248:P249"/>
    <mergeCell ref="Q248:Q249"/>
    <mergeCell ref="R248:R249"/>
    <mergeCell ref="S248:S249"/>
    <mergeCell ref="T248:T249"/>
    <mergeCell ref="G248:G249"/>
    <mergeCell ref="H248:H249"/>
    <mergeCell ref="I248:I249"/>
    <mergeCell ref="J248:J249"/>
    <mergeCell ref="K248:K249"/>
    <mergeCell ref="L248:L249"/>
    <mergeCell ref="A256:A257"/>
    <mergeCell ref="B256:B257"/>
    <mergeCell ref="D256:D257"/>
    <mergeCell ref="E256:E257"/>
    <mergeCell ref="F256:F257"/>
    <mergeCell ref="J254:J255"/>
    <mergeCell ref="K254:K255"/>
    <mergeCell ref="L254:L255"/>
    <mergeCell ref="M254:M255"/>
    <mergeCell ref="N254:N255"/>
    <mergeCell ref="O254:O255"/>
    <mergeCell ref="A254:A255"/>
    <mergeCell ref="B254:B255"/>
    <mergeCell ref="D254:F255"/>
    <mergeCell ref="G254:G255"/>
    <mergeCell ref="H254:H255"/>
    <mergeCell ref="I254:I255"/>
    <mergeCell ref="O256:O257"/>
    <mergeCell ref="P256:P257"/>
    <mergeCell ref="Q256:Q257"/>
    <mergeCell ref="R256:R257"/>
    <mergeCell ref="S256:S257"/>
    <mergeCell ref="T256:T257"/>
    <mergeCell ref="G256:I257"/>
    <mergeCell ref="J256:J257"/>
    <mergeCell ref="K256:K257"/>
    <mergeCell ref="L256:L257"/>
    <mergeCell ref="M256:M257"/>
    <mergeCell ref="N256:N257"/>
    <mergeCell ref="P254:P255"/>
    <mergeCell ref="Q254:Q255"/>
    <mergeCell ref="R254:R255"/>
    <mergeCell ref="S254:S255"/>
    <mergeCell ref="T254:T255"/>
    <mergeCell ref="P258:P259"/>
    <mergeCell ref="Q258:Q259"/>
    <mergeCell ref="R258:R259"/>
    <mergeCell ref="S258:S259"/>
    <mergeCell ref="T258:T259"/>
    <mergeCell ref="A260:A261"/>
    <mergeCell ref="B260:B261"/>
    <mergeCell ref="D260:D261"/>
    <mergeCell ref="E260:E261"/>
    <mergeCell ref="F260:F261"/>
    <mergeCell ref="H258:H259"/>
    <mergeCell ref="I258:I259"/>
    <mergeCell ref="J258:L259"/>
    <mergeCell ref="M258:M259"/>
    <mergeCell ref="N258:N259"/>
    <mergeCell ref="O258:O259"/>
    <mergeCell ref="A258:A259"/>
    <mergeCell ref="B258:B259"/>
    <mergeCell ref="D258:D259"/>
    <mergeCell ref="E258:E259"/>
    <mergeCell ref="F258:F259"/>
    <mergeCell ref="G258:G259"/>
    <mergeCell ref="B263:C263"/>
    <mergeCell ref="D263:F263"/>
    <mergeCell ref="G263:I263"/>
    <mergeCell ref="J263:L263"/>
    <mergeCell ref="M263:O263"/>
    <mergeCell ref="P263:R263"/>
    <mergeCell ref="M260:O261"/>
    <mergeCell ref="P260:P261"/>
    <mergeCell ref="Q260:Q261"/>
    <mergeCell ref="R260:R261"/>
    <mergeCell ref="S260:S261"/>
    <mergeCell ref="T260:T261"/>
    <mergeCell ref="G260:G261"/>
    <mergeCell ref="H260:H261"/>
    <mergeCell ref="I260:I261"/>
    <mergeCell ref="J260:J261"/>
    <mergeCell ref="K260:K261"/>
    <mergeCell ref="L260:L261"/>
    <mergeCell ref="A266:A267"/>
    <mergeCell ref="B266:B267"/>
    <mergeCell ref="D266:D267"/>
    <mergeCell ref="E266:E267"/>
    <mergeCell ref="F266:F267"/>
    <mergeCell ref="J264:J265"/>
    <mergeCell ref="K264:K265"/>
    <mergeCell ref="L264:L265"/>
    <mergeCell ref="M264:M265"/>
    <mergeCell ref="N264:N265"/>
    <mergeCell ref="O264:O265"/>
    <mergeCell ref="A264:A265"/>
    <mergeCell ref="B264:B265"/>
    <mergeCell ref="D264:F265"/>
    <mergeCell ref="G264:G265"/>
    <mergeCell ref="H264:H265"/>
    <mergeCell ref="I264:I265"/>
    <mergeCell ref="O266:O267"/>
    <mergeCell ref="P266:P267"/>
    <mergeCell ref="Q266:Q267"/>
    <mergeCell ref="R266:R267"/>
    <mergeCell ref="S266:S267"/>
    <mergeCell ref="T266:T267"/>
    <mergeCell ref="G266:I267"/>
    <mergeCell ref="J266:J267"/>
    <mergeCell ref="K266:K267"/>
    <mergeCell ref="L266:L267"/>
    <mergeCell ref="M266:M267"/>
    <mergeCell ref="N266:N267"/>
    <mergeCell ref="P264:P265"/>
    <mergeCell ref="Q264:Q265"/>
    <mergeCell ref="R264:R265"/>
    <mergeCell ref="S264:S265"/>
    <mergeCell ref="T264:T265"/>
    <mergeCell ref="P268:P269"/>
    <mergeCell ref="Q268:Q269"/>
    <mergeCell ref="R268:R269"/>
    <mergeCell ref="S268:S269"/>
    <mergeCell ref="T268:T269"/>
    <mergeCell ref="A270:A271"/>
    <mergeCell ref="B270:B271"/>
    <mergeCell ref="D270:D271"/>
    <mergeCell ref="E270:E271"/>
    <mergeCell ref="F270:F271"/>
    <mergeCell ref="H268:H269"/>
    <mergeCell ref="I268:I269"/>
    <mergeCell ref="J268:L269"/>
    <mergeCell ref="M268:M269"/>
    <mergeCell ref="N268:N269"/>
    <mergeCell ref="O268:O269"/>
    <mergeCell ref="A268:A269"/>
    <mergeCell ref="B268:B269"/>
    <mergeCell ref="D268:D269"/>
    <mergeCell ref="E268:E269"/>
    <mergeCell ref="F268:F269"/>
    <mergeCell ref="G268:G269"/>
    <mergeCell ref="B273:C273"/>
    <mergeCell ref="D273:F273"/>
    <mergeCell ref="G273:I273"/>
    <mergeCell ref="J273:L273"/>
    <mergeCell ref="M273:O273"/>
    <mergeCell ref="P273:R273"/>
    <mergeCell ref="M270:O271"/>
    <mergeCell ref="P270:P271"/>
    <mergeCell ref="Q270:Q271"/>
    <mergeCell ref="R270:R271"/>
    <mergeCell ref="S270:S271"/>
    <mergeCell ref="T270:T271"/>
    <mergeCell ref="G270:G271"/>
    <mergeCell ref="H270:H271"/>
    <mergeCell ref="I270:I271"/>
    <mergeCell ref="J270:J271"/>
    <mergeCell ref="K270:K271"/>
    <mergeCell ref="L270:L271"/>
    <mergeCell ref="A276:A277"/>
    <mergeCell ref="B276:B277"/>
    <mergeCell ref="D276:D277"/>
    <mergeCell ref="E276:E277"/>
    <mergeCell ref="F276:F277"/>
    <mergeCell ref="J274:J275"/>
    <mergeCell ref="K274:K275"/>
    <mergeCell ref="L274:L275"/>
    <mergeCell ref="M274:M275"/>
    <mergeCell ref="N274:N275"/>
    <mergeCell ref="O274:O275"/>
    <mergeCell ref="A274:A275"/>
    <mergeCell ref="B274:B275"/>
    <mergeCell ref="D274:F275"/>
    <mergeCell ref="G274:G275"/>
    <mergeCell ref="H274:H275"/>
    <mergeCell ref="I274:I275"/>
    <mergeCell ref="O276:O277"/>
    <mergeCell ref="P276:P277"/>
    <mergeCell ref="Q276:Q277"/>
    <mergeCell ref="R276:R277"/>
    <mergeCell ref="S276:S277"/>
    <mergeCell ref="T276:T277"/>
    <mergeCell ref="G276:I277"/>
    <mergeCell ref="J276:J277"/>
    <mergeCell ref="K276:K277"/>
    <mergeCell ref="L276:L277"/>
    <mergeCell ref="M276:M277"/>
    <mergeCell ref="N276:N277"/>
    <mergeCell ref="P274:P275"/>
    <mergeCell ref="Q274:Q275"/>
    <mergeCell ref="R274:R275"/>
    <mergeCell ref="S274:S275"/>
    <mergeCell ref="T274:T275"/>
    <mergeCell ref="P278:P279"/>
    <mergeCell ref="Q278:Q279"/>
    <mergeCell ref="R278:R279"/>
    <mergeCell ref="S278:S279"/>
    <mergeCell ref="T278:T279"/>
    <mergeCell ref="A280:A281"/>
    <mergeCell ref="B280:B281"/>
    <mergeCell ref="D280:D281"/>
    <mergeCell ref="E280:E281"/>
    <mergeCell ref="F280:F281"/>
    <mergeCell ref="H278:H279"/>
    <mergeCell ref="I278:I279"/>
    <mergeCell ref="J278:L279"/>
    <mergeCell ref="M278:M279"/>
    <mergeCell ref="N278:N279"/>
    <mergeCell ref="O278:O279"/>
    <mergeCell ref="A278:A279"/>
    <mergeCell ref="B278:B279"/>
    <mergeCell ref="D278:D279"/>
    <mergeCell ref="E278:E279"/>
    <mergeCell ref="F278:F279"/>
    <mergeCell ref="G278:G279"/>
    <mergeCell ref="B283:C283"/>
    <mergeCell ref="D283:F283"/>
    <mergeCell ref="G283:I283"/>
    <mergeCell ref="J283:L283"/>
    <mergeCell ref="M283:O283"/>
    <mergeCell ref="P283:R283"/>
    <mergeCell ref="M280:O281"/>
    <mergeCell ref="P280:P281"/>
    <mergeCell ref="Q280:Q281"/>
    <mergeCell ref="R280:R281"/>
    <mergeCell ref="S280:S281"/>
    <mergeCell ref="T280:T281"/>
    <mergeCell ref="G280:G281"/>
    <mergeCell ref="H280:H281"/>
    <mergeCell ref="I280:I281"/>
    <mergeCell ref="J280:J281"/>
    <mergeCell ref="K280:K281"/>
    <mergeCell ref="L280:L281"/>
    <mergeCell ref="A286:A287"/>
    <mergeCell ref="B286:B287"/>
    <mergeCell ref="D286:D287"/>
    <mergeCell ref="E286:E287"/>
    <mergeCell ref="F286:F287"/>
    <mergeCell ref="J284:J285"/>
    <mergeCell ref="K284:K285"/>
    <mergeCell ref="L284:L285"/>
    <mergeCell ref="M284:M285"/>
    <mergeCell ref="N284:N285"/>
    <mergeCell ref="O284:O285"/>
    <mergeCell ref="A284:A285"/>
    <mergeCell ref="B284:B285"/>
    <mergeCell ref="D284:F285"/>
    <mergeCell ref="G284:G285"/>
    <mergeCell ref="H284:H285"/>
    <mergeCell ref="I284:I285"/>
    <mergeCell ref="O286:O287"/>
    <mergeCell ref="P286:P287"/>
    <mergeCell ref="Q286:Q287"/>
    <mergeCell ref="R286:R287"/>
    <mergeCell ref="S286:S287"/>
    <mergeCell ref="T286:T287"/>
    <mergeCell ref="G286:I287"/>
    <mergeCell ref="J286:J287"/>
    <mergeCell ref="K286:K287"/>
    <mergeCell ref="L286:L287"/>
    <mergeCell ref="M286:M287"/>
    <mergeCell ref="N286:N287"/>
    <mergeCell ref="P284:P285"/>
    <mergeCell ref="Q284:Q285"/>
    <mergeCell ref="R284:R285"/>
    <mergeCell ref="S284:S285"/>
    <mergeCell ref="T284:T285"/>
    <mergeCell ref="P288:P289"/>
    <mergeCell ref="Q288:Q289"/>
    <mergeCell ref="R288:R289"/>
    <mergeCell ref="S288:S289"/>
    <mergeCell ref="T288:T289"/>
    <mergeCell ref="A290:A291"/>
    <mergeCell ref="B290:B291"/>
    <mergeCell ref="D290:D291"/>
    <mergeCell ref="E290:E291"/>
    <mergeCell ref="F290:F291"/>
    <mergeCell ref="H288:H289"/>
    <mergeCell ref="I288:I289"/>
    <mergeCell ref="J288:L289"/>
    <mergeCell ref="M288:M289"/>
    <mergeCell ref="N288:N289"/>
    <mergeCell ref="O288:O289"/>
    <mergeCell ref="A288:A289"/>
    <mergeCell ref="B288:B289"/>
    <mergeCell ref="D288:D289"/>
    <mergeCell ref="E288:E289"/>
    <mergeCell ref="F288:F289"/>
    <mergeCell ref="G288:G289"/>
    <mergeCell ref="B293:AG293"/>
    <mergeCell ref="B295:C295"/>
    <mergeCell ref="D295:F295"/>
    <mergeCell ref="G295:I295"/>
    <mergeCell ref="J295:L295"/>
    <mergeCell ref="M295:O295"/>
    <mergeCell ref="P295:R295"/>
    <mergeCell ref="M290:O291"/>
    <mergeCell ref="P290:P291"/>
    <mergeCell ref="Q290:Q291"/>
    <mergeCell ref="R290:R291"/>
    <mergeCell ref="S290:S291"/>
    <mergeCell ref="T290:T291"/>
    <mergeCell ref="G290:G291"/>
    <mergeCell ref="H290:H291"/>
    <mergeCell ref="I290:I291"/>
    <mergeCell ref="J290:J291"/>
    <mergeCell ref="K290:K291"/>
    <mergeCell ref="L290:L291"/>
    <mergeCell ref="A298:A299"/>
    <mergeCell ref="B298:B299"/>
    <mergeCell ref="D298:D299"/>
    <mergeCell ref="E298:E299"/>
    <mergeCell ref="F298:F299"/>
    <mergeCell ref="J296:J297"/>
    <mergeCell ref="K296:K297"/>
    <mergeCell ref="L296:L297"/>
    <mergeCell ref="M296:M297"/>
    <mergeCell ref="N296:N297"/>
    <mergeCell ref="O296:O297"/>
    <mergeCell ref="A296:A297"/>
    <mergeCell ref="B296:B297"/>
    <mergeCell ref="D296:F297"/>
    <mergeCell ref="G296:G297"/>
    <mergeCell ref="H296:H297"/>
    <mergeCell ref="I296:I297"/>
    <mergeCell ref="O298:O299"/>
    <mergeCell ref="P298:P299"/>
    <mergeCell ref="Q298:Q299"/>
    <mergeCell ref="R298:R299"/>
    <mergeCell ref="S298:S299"/>
    <mergeCell ref="T298:T299"/>
    <mergeCell ref="G298:I299"/>
    <mergeCell ref="J298:J299"/>
    <mergeCell ref="K298:K299"/>
    <mergeCell ref="L298:L299"/>
    <mergeCell ref="M298:M299"/>
    <mergeCell ref="N298:N299"/>
    <mergeCell ref="P296:P297"/>
    <mergeCell ref="Q296:Q297"/>
    <mergeCell ref="R296:R297"/>
    <mergeCell ref="S296:S297"/>
    <mergeCell ref="T296:T297"/>
    <mergeCell ref="P300:P301"/>
    <mergeCell ref="Q300:Q301"/>
    <mergeCell ref="R300:R301"/>
    <mergeCell ref="S300:S301"/>
    <mergeCell ref="T300:T301"/>
    <mergeCell ref="A302:A303"/>
    <mergeCell ref="B302:B303"/>
    <mergeCell ref="D302:D303"/>
    <mergeCell ref="E302:E303"/>
    <mergeCell ref="F302:F303"/>
    <mergeCell ref="H300:H301"/>
    <mergeCell ref="I300:I301"/>
    <mergeCell ref="J300:L301"/>
    <mergeCell ref="M300:M301"/>
    <mergeCell ref="N300:N301"/>
    <mergeCell ref="O300:O301"/>
    <mergeCell ref="A300:A301"/>
    <mergeCell ref="B300:B301"/>
    <mergeCell ref="D300:D301"/>
    <mergeCell ref="E300:E301"/>
    <mergeCell ref="F300:F301"/>
    <mergeCell ref="G300:G301"/>
    <mergeCell ref="B305:C305"/>
    <mergeCell ref="D305:F305"/>
    <mergeCell ref="G305:I305"/>
    <mergeCell ref="J305:L305"/>
    <mergeCell ref="M305:O305"/>
    <mergeCell ref="P305:R305"/>
    <mergeCell ref="M302:O303"/>
    <mergeCell ref="P302:P303"/>
    <mergeCell ref="Q302:Q303"/>
    <mergeCell ref="R302:R303"/>
    <mergeCell ref="S302:S303"/>
    <mergeCell ref="T302:T303"/>
    <mergeCell ref="G302:G303"/>
    <mergeCell ref="H302:H303"/>
    <mergeCell ref="I302:I303"/>
    <mergeCell ref="J302:J303"/>
    <mergeCell ref="K302:K303"/>
    <mergeCell ref="L302:L303"/>
    <mergeCell ref="A308:A309"/>
    <mergeCell ref="B308:B309"/>
    <mergeCell ref="D308:D309"/>
    <mergeCell ref="E308:E309"/>
    <mergeCell ref="F308:F309"/>
    <mergeCell ref="J306:J307"/>
    <mergeCell ref="K306:K307"/>
    <mergeCell ref="L306:L307"/>
    <mergeCell ref="M306:M307"/>
    <mergeCell ref="N306:N307"/>
    <mergeCell ref="O306:O307"/>
    <mergeCell ref="A306:A307"/>
    <mergeCell ref="B306:B307"/>
    <mergeCell ref="D306:F307"/>
    <mergeCell ref="G306:G307"/>
    <mergeCell ref="H306:H307"/>
    <mergeCell ref="I306:I307"/>
    <mergeCell ref="O308:O309"/>
    <mergeCell ref="P308:P309"/>
    <mergeCell ref="Q308:Q309"/>
    <mergeCell ref="R308:R309"/>
    <mergeCell ref="S308:S309"/>
    <mergeCell ref="T308:T309"/>
    <mergeCell ref="G308:I309"/>
    <mergeCell ref="J308:J309"/>
    <mergeCell ref="K308:K309"/>
    <mergeCell ref="L308:L309"/>
    <mergeCell ref="M308:M309"/>
    <mergeCell ref="N308:N309"/>
    <mergeCell ref="P306:P307"/>
    <mergeCell ref="Q306:Q307"/>
    <mergeCell ref="R306:R307"/>
    <mergeCell ref="S306:S307"/>
    <mergeCell ref="T306:T307"/>
    <mergeCell ref="P310:P311"/>
    <mergeCell ref="Q310:Q311"/>
    <mergeCell ref="R310:R311"/>
    <mergeCell ref="S310:S311"/>
    <mergeCell ref="T310:T311"/>
    <mergeCell ref="A312:A313"/>
    <mergeCell ref="B312:B313"/>
    <mergeCell ref="D312:D313"/>
    <mergeCell ref="E312:E313"/>
    <mergeCell ref="F312:F313"/>
    <mergeCell ref="H310:H311"/>
    <mergeCell ref="I310:I311"/>
    <mergeCell ref="J310:L311"/>
    <mergeCell ref="M310:M311"/>
    <mergeCell ref="N310:N311"/>
    <mergeCell ref="O310:O311"/>
    <mergeCell ref="A310:A311"/>
    <mergeCell ref="B310:B311"/>
    <mergeCell ref="D310:D311"/>
    <mergeCell ref="E310:E311"/>
    <mergeCell ref="F310:F311"/>
    <mergeCell ref="G310:G311"/>
    <mergeCell ref="B315:C315"/>
    <mergeCell ref="D315:F315"/>
    <mergeCell ref="G315:I315"/>
    <mergeCell ref="J315:L315"/>
    <mergeCell ref="M315:O315"/>
    <mergeCell ref="P315:R315"/>
    <mergeCell ref="M312:O313"/>
    <mergeCell ref="P312:P313"/>
    <mergeCell ref="Q312:Q313"/>
    <mergeCell ref="R312:R313"/>
    <mergeCell ref="S312:S313"/>
    <mergeCell ref="T312:T313"/>
    <mergeCell ref="G312:G313"/>
    <mergeCell ref="H312:H313"/>
    <mergeCell ref="I312:I313"/>
    <mergeCell ref="J312:J313"/>
    <mergeCell ref="K312:K313"/>
    <mergeCell ref="L312:L313"/>
    <mergeCell ref="A318:A319"/>
    <mergeCell ref="B318:B319"/>
    <mergeCell ref="D318:D319"/>
    <mergeCell ref="E318:E319"/>
    <mergeCell ref="F318:F319"/>
    <mergeCell ref="J316:J317"/>
    <mergeCell ref="K316:K317"/>
    <mergeCell ref="L316:L317"/>
    <mergeCell ref="M316:M317"/>
    <mergeCell ref="N316:N317"/>
    <mergeCell ref="O316:O317"/>
    <mergeCell ref="A316:A317"/>
    <mergeCell ref="B316:B317"/>
    <mergeCell ref="D316:F317"/>
    <mergeCell ref="G316:G317"/>
    <mergeCell ref="H316:H317"/>
    <mergeCell ref="I316:I317"/>
    <mergeCell ref="O318:O319"/>
    <mergeCell ref="P318:P319"/>
    <mergeCell ref="Q318:Q319"/>
    <mergeCell ref="R318:R319"/>
    <mergeCell ref="S318:S319"/>
    <mergeCell ref="T318:T319"/>
    <mergeCell ref="G318:I319"/>
    <mergeCell ref="J318:J319"/>
    <mergeCell ref="K318:K319"/>
    <mergeCell ref="L318:L319"/>
    <mergeCell ref="M318:M319"/>
    <mergeCell ref="N318:N319"/>
    <mergeCell ref="P316:P317"/>
    <mergeCell ref="Q316:Q317"/>
    <mergeCell ref="R316:R317"/>
    <mergeCell ref="S316:S317"/>
    <mergeCell ref="T316:T317"/>
    <mergeCell ref="P320:P321"/>
    <mergeCell ref="Q320:Q321"/>
    <mergeCell ref="R320:R321"/>
    <mergeCell ref="S320:S321"/>
    <mergeCell ref="T320:T321"/>
    <mergeCell ref="T322:T323"/>
    <mergeCell ref="G322:G323"/>
    <mergeCell ref="H322:H323"/>
    <mergeCell ref="I322:I323"/>
    <mergeCell ref="J322:J323"/>
    <mergeCell ref="K322:K323"/>
    <mergeCell ref="L322:L323"/>
    <mergeCell ref="A322:A323"/>
    <mergeCell ref="B322:B323"/>
    <mergeCell ref="D322:D323"/>
    <mergeCell ref="E322:E323"/>
    <mergeCell ref="F322:F323"/>
    <mergeCell ref="H320:H321"/>
    <mergeCell ref="I320:I321"/>
    <mergeCell ref="J320:L321"/>
    <mergeCell ref="M320:M321"/>
    <mergeCell ref="N320:N321"/>
    <mergeCell ref="O320:O321"/>
    <mergeCell ref="A320:A321"/>
    <mergeCell ref="B320:B321"/>
    <mergeCell ref="D320:D321"/>
    <mergeCell ref="E320:E321"/>
    <mergeCell ref="F320:F321"/>
    <mergeCell ref="G320:G321"/>
    <mergeCell ref="H326:H327"/>
    <mergeCell ref="I326:I327"/>
    <mergeCell ref="O328:O329"/>
    <mergeCell ref="B325:C325"/>
    <mergeCell ref="D325:F325"/>
    <mergeCell ref="G325:I325"/>
    <mergeCell ref="J325:L325"/>
    <mergeCell ref="M325:O325"/>
    <mergeCell ref="P325:R325"/>
    <mergeCell ref="M322:O323"/>
    <mergeCell ref="P322:P323"/>
    <mergeCell ref="Q322:Q323"/>
    <mergeCell ref="R322:R323"/>
    <mergeCell ref="S322:S323"/>
    <mergeCell ref="Q326:Q327"/>
    <mergeCell ref="R326:R327"/>
    <mergeCell ref="S326:S327"/>
    <mergeCell ref="T326:T327"/>
    <mergeCell ref="A332:A333"/>
    <mergeCell ref="B332:B333"/>
    <mergeCell ref="D332:D333"/>
    <mergeCell ref="E332:E333"/>
    <mergeCell ref="F332:F333"/>
    <mergeCell ref="H330:H331"/>
    <mergeCell ref="I330:I331"/>
    <mergeCell ref="J330:L331"/>
    <mergeCell ref="M330:M331"/>
    <mergeCell ref="N330:N331"/>
    <mergeCell ref="O330:O331"/>
    <mergeCell ref="A330:A331"/>
    <mergeCell ref="B330:B331"/>
    <mergeCell ref="D330:D331"/>
    <mergeCell ref="E330:E331"/>
    <mergeCell ref="F330:F331"/>
    <mergeCell ref="A328:A329"/>
    <mergeCell ref="B328:B329"/>
    <mergeCell ref="D328:D329"/>
    <mergeCell ref="E328:E329"/>
    <mergeCell ref="F328:F329"/>
    <mergeCell ref="J326:J327"/>
    <mergeCell ref="K326:K327"/>
    <mergeCell ref="L326:L327"/>
    <mergeCell ref="M326:M327"/>
    <mergeCell ref="N326:N327"/>
    <mergeCell ref="O326:O327"/>
    <mergeCell ref="A326:A327"/>
    <mergeCell ref="B326:B327"/>
    <mergeCell ref="D326:F327"/>
    <mergeCell ref="G326:G327"/>
    <mergeCell ref="AP83:BU83"/>
    <mergeCell ref="Y2:AG3"/>
    <mergeCell ref="G330:G331"/>
    <mergeCell ref="M332:O333"/>
    <mergeCell ref="P332:P333"/>
    <mergeCell ref="Q332:Q333"/>
    <mergeCell ref="R332:R333"/>
    <mergeCell ref="S332:S333"/>
    <mergeCell ref="T332:T333"/>
    <mergeCell ref="G332:G333"/>
    <mergeCell ref="H332:H333"/>
    <mergeCell ref="I332:I333"/>
    <mergeCell ref="J332:J333"/>
    <mergeCell ref="K332:K333"/>
    <mergeCell ref="L332:L333"/>
    <mergeCell ref="P330:P331"/>
    <mergeCell ref="Q330:Q331"/>
    <mergeCell ref="R330:R331"/>
    <mergeCell ref="S330:S331"/>
    <mergeCell ref="T330:T331"/>
    <mergeCell ref="P328:P329"/>
    <mergeCell ref="Q328:Q329"/>
    <mergeCell ref="R328:R329"/>
    <mergeCell ref="S328:S329"/>
    <mergeCell ref="T328:T329"/>
    <mergeCell ref="G328:I329"/>
    <mergeCell ref="J328:J329"/>
    <mergeCell ref="K328:K329"/>
    <mergeCell ref="L328:L329"/>
    <mergeCell ref="M328:M329"/>
    <mergeCell ref="N328:N329"/>
    <mergeCell ref="P326:P327"/>
  </mergeCells>
  <phoneticPr fontId="0" type="noConversion"/>
  <pageMargins left="0.19685039370078741" right="0.59055118110236227" top="0.19685039370078741" bottom="0.19685039370078741" header="0" footer="0"/>
  <pageSetup paperSize="9" orientation="landscape" horizontalDpi="300" verticalDpi="300" r:id="rId1"/>
  <headerFooter alignWithMargins="0"/>
  <ignoredErrors>
    <ignoredError sqref="AK7 C5 C76 Y78 C78 C80" formula="1"/>
  </ignoredErrors>
  <webPublishItems count="1">
    <webPublishItem id="1958" divId="skupiny2_1958" sourceType="sheet" destinationFile="C:\Lenka\pinec\turnaje\Stranka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44005-1C3F-4A56-90E3-5354ED34E268}">
  <dimension ref="A1:H33"/>
  <sheetViews>
    <sheetView topLeftCell="A10" workbookViewId="0">
      <selection activeCell="A28" sqref="A28:A29"/>
    </sheetView>
  </sheetViews>
  <sheetFormatPr defaultRowHeight="13" x14ac:dyDescent="0.3"/>
  <cols>
    <col min="1" max="2" width="2.7265625" style="2" customWidth="1"/>
    <col min="3" max="3" width="18.7265625" style="2" customWidth="1"/>
    <col min="4" max="7" width="18.7265625" style="3" customWidth="1"/>
    <col min="8" max="8" width="16.453125" customWidth="1"/>
  </cols>
  <sheetData>
    <row r="1" spans="1:8" ht="31" customHeight="1" x14ac:dyDescent="0.25">
      <c r="A1" s="119"/>
      <c r="B1" s="195" t="s">
        <v>78</v>
      </c>
      <c r="C1" s="195"/>
      <c r="D1" s="195"/>
      <c r="E1" s="195"/>
      <c r="F1" s="195"/>
      <c r="G1" s="195"/>
    </row>
    <row r="2" spans="1:8" ht="12" customHeight="1" x14ac:dyDescent="0.3">
      <c r="A2" s="216">
        <v>1</v>
      </c>
      <c r="B2" s="219">
        <v>1</v>
      </c>
      <c r="C2" s="74" t="str">
        <f>IF(A2&gt;0,VLOOKUP(A2,seznam!$A$2:$C$129,3),"------")</f>
        <v>KST Blansko</v>
      </c>
      <c r="D2" s="75"/>
      <c r="E2" s="75"/>
      <c r="F2" s="220" t="str">
        <f>'1.st A+B'!Y2</f>
        <v>Strážnice 25.1.2025</v>
      </c>
      <c r="G2" s="221"/>
    </row>
    <row r="3" spans="1:8" ht="12" customHeight="1" x14ac:dyDescent="0.3">
      <c r="A3" s="217"/>
      <c r="B3" s="153"/>
      <c r="C3" s="92" t="str">
        <f>IF(A2&gt;0,VLOOKUP(A2,seznam!$A$2:$C$129,2),"------")</f>
        <v>Voráč Pavel</v>
      </c>
      <c r="D3" s="75"/>
      <c r="E3" s="75"/>
      <c r="F3" s="221"/>
      <c r="G3" s="221"/>
      <c r="H3" t="str">
        <f>IF(LEN('zap_pav A'!E2)&gt;0,IF('zap_pav A'!J2&gt;'zap_pav A'!L2,CONCATENATE('zap_pav A'!J2,":",'zap_pav A'!L2,"   (",'zap_pav A'!E2,";",'zap_pav A'!F2,";",'zap_pav A'!G2,";",'zap_pav A'!H2,";",'zap_pav A'!I2,")"),IF('zap_pav A'!J2&lt;'zap_pav A'!L2,CONCATENATE('zap_pav A'!L2,":",'zap_pav A'!J2,"   (",IF('zap_pav A'!E2="0","-0",-'zap_pav A'!E2),";",IF('zap_pav A'!F2="0","-0",-'zap_pav A'!F2),";",IF('zap_pav A'!G2="0","-0",-'zap_pav A'!G2),";",IF('zap_pav A'!H2="0","-0",IF(LEN('zap_pav A'!H2)&gt;0,-'zap_pav A'!H2,'zap_pav A'!H2)),";",IF(LEN('zap_pav A'!I2)&gt;0,-'zap_pav A'!I2,'zap_pav A'!I2),")")," ")),IF(OR('zap_pav A'!B2="------",'zap_pav A'!D2="------",'zap_pav A'!J2='zap_pav A'!L2)," ","wo "))</f>
        <v xml:space="preserve"> </v>
      </c>
    </row>
    <row r="4" spans="1:8" ht="12" customHeight="1" x14ac:dyDescent="0.3">
      <c r="A4" s="216"/>
      <c r="B4" s="218">
        <v>2</v>
      </c>
      <c r="C4" s="76" t="str">
        <f>IF(A4&gt;0,VLOOKUP(A4,seznam!$A$2:$C$129,3),"------")</f>
        <v>------</v>
      </c>
      <c r="D4" s="77" t="str">
        <f>IF('zap_pav A'!J2&gt;'zap_pav A'!L2,'zap_pav A'!B2,IF('zap_pav A'!J2&lt;'zap_pav A'!L2,'zap_pav A'!D2," "))</f>
        <v>Voráč Pavel</v>
      </c>
      <c r="E4" s="75"/>
      <c r="F4" s="75"/>
      <c r="G4" s="75"/>
    </row>
    <row r="5" spans="1:8" ht="12" customHeight="1" x14ac:dyDescent="0.3">
      <c r="A5" s="217"/>
      <c r="B5" s="218"/>
      <c r="C5" s="93" t="str">
        <f>IF(A4&gt;0,VLOOKUP(A4,seznam!$A$2:$C$129,2),"------")</f>
        <v>------</v>
      </c>
      <c r="D5" s="75" t="str">
        <f>IF('zap_pav A'!J2&gt;'zap_pav A'!L2,CONCATENATE('zap_pav A'!J2,":",'zap_pav A'!L2,"   (",'zap_pav A'!E2,";",'zap_pav A'!F2,";",'zap_pav A'!G2,";",'zap_pav A'!H2,";",'zap_pav A'!I2,")"),IF('zap_pav A'!J2&lt;'zap_pav A'!L2,CONCATENATE('zap_pav A'!L2,":",'zap_pav A'!J2,"   (",IF('zap_pav A'!E2="0","-0",-'zap_pav A'!E2),";",IF('zap_pav A'!F2="0","-0",-'zap_pav A'!F2),";",IF('zap_pav A'!G2="0","-0",-'zap_pav A'!G2),";",IF('zap_pav A'!H2="0","-0",IF(LEN('zap_pav A'!H2)&gt;0,-'zap_pav A'!H2,'zap_pav A'!H2)),";",IF(LEN('zap_pav A'!I2)&gt;0,-'zap_pav A'!I2,'zap_pav A'!I2),")")," "))</f>
        <v>3:0   (;;;;)</v>
      </c>
      <c r="E5" s="78"/>
      <c r="F5" s="75"/>
      <c r="G5" s="75"/>
    </row>
    <row r="6" spans="1:8" ht="12" customHeight="1" x14ac:dyDescent="0.3">
      <c r="A6" s="216">
        <v>6</v>
      </c>
      <c r="B6" s="218">
        <v>3</v>
      </c>
      <c r="C6" s="74" t="str">
        <f>IF(A6&gt;0,VLOOKUP(A6,seznam!$A$2:$C$129,3),"------")</f>
        <v>MS Brno</v>
      </c>
      <c r="D6" s="75"/>
      <c r="E6" s="79" t="str">
        <f>IF('zap_pav A'!W2&gt;'zap_pav A'!Y2,'zap_pav A'!O2,IF('zap_pav A'!W2&lt;'zap_pav A'!Y2,'zap_pav A'!Q2," "))</f>
        <v>Voráč Pavel</v>
      </c>
      <c r="F6" s="75"/>
      <c r="G6" s="75"/>
    </row>
    <row r="7" spans="1:8" ht="12" customHeight="1" x14ac:dyDescent="0.3">
      <c r="A7" s="217"/>
      <c r="B7" s="218"/>
      <c r="C7" s="92" t="str">
        <f>IF(A6&gt;0,VLOOKUP(A6,seznam!$A$2:$C$129,2),"------")</f>
        <v>Solfronková Ema</v>
      </c>
      <c r="D7" s="75"/>
      <c r="E7" s="78" t="str">
        <f>IF('zap_pav A'!W2&gt;'zap_pav A'!Y2,CONCATENATE('zap_pav A'!W2,":",'zap_pav A'!Y2,"   (",'zap_pav A'!R2,";",'zap_pav A'!S2,";",'zap_pav A'!T2,";",'zap_pav A'!U2,";",'zap_pav A'!V2,")"),IF('zap_pav A'!W2&lt;'zap_pav A'!Y2,CONCATENATE('zap_pav A'!Y2,":",'zap_pav A'!W2,"   (",IF('zap_pav A'!R2="0","-0",-'zap_pav A'!R2),";",IF('zap_pav A'!S2="0","-0",-'zap_pav A'!S2),";",IF('zap_pav A'!T2="0","-0",-'zap_pav A'!T2),";",IF('zap_pav A'!U2="0","-0",IF(LEN('zap_pav A'!U2)&gt;0,-'zap_pav A'!U2,'zap_pav A'!U2)),";",IF(LEN('zap_pav A'!V2)&gt;0,-'zap_pav A'!V2,'zap_pav A'!V2),")")," "))</f>
        <v>3:0   (10;0;6;;)</v>
      </c>
      <c r="F7" s="78"/>
      <c r="G7" s="75"/>
    </row>
    <row r="8" spans="1:8" ht="12" customHeight="1" x14ac:dyDescent="0.3">
      <c r="A8" s="216">
        <v>11</v>
      </c>
      <c r="B8" s="218">
        <v>4</v>
      </c>
      <c r="C8" s="76" t="str">
        <f>IF(A8&gt;0,VLOOKUP(A8,seznam!$A$2:$C$129,3),"------")</f>
        <v>MK Řeznovice</v>
      </c>
      <c r="D8" s="77" t="str">
        <f>IF('zap_pav A'!J3&gt;'zap_pav A'!L3,'zap_pav A'!B3,IF('zap_pav A'!J3&lt;'zap_pav A'!L3,'zap_pav A'!D3," "))</f>
        <v>Solfronková Ema</v>
      </c>
      <c r="E8" s="78"/>
      <c r="F8" s="78"/>
      <c r="G8" s="75"/>
    </row>
    <row r="9" spans="1:8" ht="12" customHeight="1" x14ac:dyDescent="0.3">
      <c r="A9" s="217"/>
      <c r="B9" s="218"/>
      <c r="C9" s="93" t="str">
        <f>IF(A8&gt;0,VLOOKUP(A8,seznam!$A$2:$C$129,2),"------")</f>
        <v>Pantlík Daniel</v>
      </c>
      <c r="D9" s="75" t="str">
        <f>IF('zap_pav A'!J3&gt;'zap_pav A'!L3,CONCATENATE('zap_pav A'!J3,":",'zap_pav A'!L3,"   (",'zap_pav A'!E3,";",'zap_pav A'!F3,";",'zap_pav A'!G3,";",'zap_pav A'!H3,";",'zap_pav A'!I3,")"),IF('zap_pav A'!J3&lt;'zap_pav A'!L3,CONCATENATE('zap_pav A'!L3,":",'zap_pav A'!J3,"   (",IF('zap_pav A'!E3="0","-0",-'zap_pav A'!E3),";",IF('zap_pav A'!F3="0","-0",-'zap_pav A'!F3),";",IF('zap_pav A'!G3="0","-0",-'zap_pav A'!G3),";",IF('zap_pav A'!H3="0","-0",IF(LEN('zap_pav A'!H3)&gt;0,-'zap_pav A'!H3,'zap_pav A'!H3)),";",IF(LEN('zap_pav A'!I3)&gt;0,-'zap_pav A'!I3,'zap_pav A'!I3),")")," "))</f>
        <v>3:0   (9;9;11;;)</v>
      </c>
      <c r="E9" s="75"/>
      <c r="F9" s="78"/>
      <c r="G9" s="75"/>
    </row>
    <row r="10" spans="1:8" ht="12" customHeight="1" x14ac:dyDescent="0.3">
      <c r="A10" s="216">
        <v>5</v>
      </c>
      <c r="B10" s="218">
        <v>5</v>
      </c>
      <c r="C10" s="74" t="str">
        <f>IF(A10&gt;0,VLOOKUP(A10,seznam!$A$2:$C$129,3),"------")</f>
        <v>Sokol Vracov</v>
      </c>
      <c r="D10" s="75"/>
      <c r="E10" s="75"/>
      <c r="F10" s="79" t="str">
        <f>IF('zap_pav A'!W7&gt;'zap_pav A'!Y7,'zap_pav A'!O7,IF('zap_pav A'!W7&lt;'zap_pav A'!Y7,'zap_pav A'!Q7," "))</f>
        <v>Voráč Pavel</v>
      </c>
      <c r="G10" s="75"/>
    </row>
    <row r="11" spans="1:8" ht="12" customHeight="1" x14ac:dyDescent="0.3">
      <c r="A11" s="217"/>
      <c r="B11" s="218"/>
      <c r="C11" s="92" t="str">
        <f>IF(A10&gt;0,VLOOKUP(A10,seznam!$A$2:$C$129,2),"------")</f>
        <v>Šlampová Lucie</v>
      </c>
      <c r="D11" s="75"/>
      <c r="E11" s="75"/>
      <c r="F11" s="78" t="str">
        <f>IF('zap_pav A'!W7&gt;'zap_pav A'!Y7,CONCATENATE('zap_pav A'!W7,":",'zap_pav A'!Y7,"   (",'zap_pav A'!R7,";",'zap_pav A'!S7,";",'zap_pav A'!T7,";",'zap_pav A'!U7,";",'zap_pav A'!V7,")"),IF('zap_pav A'!W7&lt;'zap_pav A'!Y7,CONCATENATE('zap_pav A'!Y7,":",'zap_pav A'!W7,"   (",IF('zap_pav A'!R7="0","-0",-'zap_pav A'!R7),";",IF('zap_pav A'!S7="0","-0",-'zap_pav A'!S7),";",IF('zap_pav A'!T7="0","-0",-'zap_pav A'!T7),";",IF('zap_pav A'!U7="0","-0",IF(LEN('zap_pav A'!U7)&gt;0,-'zap_pav A'!U7,'zap_pav A'!U7)),";",IF(LEN('zap_pav A'!V7)&gt;0,-'zap_pav A'!V7,'zap_pav A'!V7),")")," "))</f>
        <v>3:0   (5;4;1;;)</v>
      </c>
      <c r="G11" s="78"/>
    </row>
    <row r="12" spans="1:8" ht="12" customHeight="1" x14ac:dyDescent="0.3">
      <c r="A12" s="216">
        <v>8</v>
      </c>
      <c r="B12" s="218">
        <v>6</v>
      </c>
      <c r="C12" s="76" t="str">
        <f>IF(A12&gt;0,VLOOKUP(A12,seznam!$A$2:$C$129,3),"------")</f>
        <v>KST Blansko</v>
      </c>
      <c r="D12" s="77" t="str">
        <f>IF('zap_pav A'!J4&gt;'zap_pav A'!L4,'zap_pav A'!B4,IF('zap_pav A'!J4&lt;'zap_pav A'!L4,'zap_pav A'!D4," "))</f>
        <v>Šlampová Lucie</v>
      </c>
      <c r="E12" s="75"/>
      <c r="F12" s="78"/>
      <c r="G12" s="78"/>
    </row>
    <row r="13" spans="1:8" ht="12" customHeight="1" x14ac:dyDescent="0.3">
      <c r="A13" s="217"/>
      <c r="B13" s="218"/>
      <c r="C13" s="93" t="str">
        <f>IF(A12&gt;0,VLOOKUP(A12,seznam!$A$2:$C$129,2),"------")</f>
        <v>Pilitowská Ela</v>
      </c>
      <c r="D13" s="75" t="str">
        <f>IF('zap_pav A'!J4&gt;'zap_pav A'!L4,CONCATENATE('zap_pav A'!J4,":",'zap_pav A'!L4,"   (",'zap_pav A'!E4,";",'zap_pav A'!F4,";",'zap_pav A'!G4,";",'zap_pav A'!H4,";",'zap_pav A'!I4,")"),IF('zap_pav A'!J4&lt;'zap_pav A'!L4,CONCATENATE('zap_pav A'!L4,":",'zap_pav A'!J4,"   (",IF('zap_pav A'!E4="0","-0",-'zap_pav A'!E4),";",IF('zap_pav A'!F4="0","-0",-'zap_pav A'!F4),";",IF('zap_pav A'!G4="0","-0",-'zap_pav A'!G4),";",IF('zap_pav A'!H4="0","-0",IF(LEN('zap_pav A'!H4)&gt;0,-'zap_pav A'!H4,'zap_pav A'!H4)),";",IF(LEN('zap_pav A'!I4)&gt;0,-'zap_pav A'!I4,'zap_pav A'!I4),")")," "))</f>
        <v>3:0   (8;9;4;;)</v>
      </c>
      <c r="E13" s="78"/>
      <c r="F13" s="78"/>
      <c r="G13" s="78"/>
    </row>
    <row r="14" spans="1:8" ht="12" customHeight="1" x14ac:dyDescent="0.3">
      <c r="A14" s="216"/>
      <c r="B14" s="218">
        <v>7</v>
      </c>
      <c r="C14" s="74" t="str">
        <f>IF(A14&gt;0,VLOOKUP(A14,seznam!$A$2:$C$129,3),"------")</f>
        <v>------</v>
      </c>
      <c r="D14" s="75"/>
      <c r="E14" s="79" t="str">
        <f>IF('zap_pav A'!W3&gt;'zap_pav A'!Y3,'zap_pav A'!O3,IF('zap_pav A'!W3&lt;'zap_pav A'!Y3,'zap_pav A'!Q3," "))</f>
        <v>Šlampová Lucie</v>
      </c>
      <c r="F14" s="78"/>
      <c r="G14" s="78"/>
    </row>
    <row r="15" spans="1:8" ht="12" customHeight="1" x14ac:dyDescent="0.3">
      <c r="A15" s="217"/>
      <c r="B15" s="218"/>
      <c r="C15" s="92" t="str">
        <f>IF(A14&gt;0,VLOOKUP(A14,seznam!$A$2:$C$129,2),"------")</f>
        <v>------</v>
      </c>
      <c r="D15" s="75"/>
      <c r="E15" s="78" t="str">
        <f>IF('zap_pav A'!W3&gt;'zap_pav A'!Y3,CONCATENATE('zap_pav A'!W3,":",'zap_pav A'!Y3,"   (",'zap_pav A'!R3,";",'zap_pav A'!S3,";",'zap_pav A'!T3,";",'zap_pav A'!U3,";",'zap_pav A'!V3,")"),IF('zap_pav A'!W3&lt;'zap_pav A'!Y3,CONCATENATE('zap_pav A'!Y3,":",'zap_pav A'!W3,"   (",IF('zap_pav A'!R3="0","-0",-'zap_pav A'!R3),";",IF('zap_pav A'!S3="0","-0",-'zap_pav A'!S3),";",IF('zap_pav A'!T3="0","-0",-'zap_pav A'!T3),";",IF('zap_pav A'!U3="0","-0",IF(LEN('zap_pav A'!U3)&gt;0,-'zap_pav A'!U3,'zap_pav A'!U3)),";",IF(LEN('zap_pav A'!V3)&gt;0,-'zap_pav A'!V3,'zap_pav A'!V3),")")," "))</f>
        <v>3:0   (7;5;2;;)</v>
      </c>
      <c r="F15" s="75"/>
      <c r="G15" s="78"/>
    </row>
    <row r="16" spans="1:8" ht="12" customHeight="1" x14ac:dyDescent="0.3">
      <c r="A16" s="216">
        <v>3</v>
      </c>
      <c r="B16" s="218">
        <v>8</v>
      </c>
      <c r="C16" s="76" t="str">
        <f>IF(A16&gt;0,VLOOKUP(A16,seznam!$A$2:$C$129,3),"------")</f>
        <v>MSK Břeclav</v>
      </c>
      <c r="D16" s="77" t="str">
        <f>IF('zap_pav A'!J5&gt;'zap_pav A'!L5,'zap_pav A'!B5,IF('zap_pav A'!J5&lt;'zap_pav A'!L5,'zap_pav A'!D5," "))</f>
        <v>Kapitán Martin</v>
      </c>
      <c r="E16" s="78"/>
      <c r="F16" s="75"/>
      <c r="G16" s="78"/>
    </row>
    <row r="17" spans="1:7" ht="12" customHeight="1" x14ac:dyDescent="0.3">
      <c r="A17" s="217"/>
      <c r="B17" s="218"/>
      <c r="C17" s="93" t="str">
        <f>IF(A16&gt;0,VLOOKUP(A16,seznam!$A$2:$C$129,2),"------")</f>
        <v>Kapitán Martin</v>
      </c>
      <c r="D17" s="75" t="str">
        <f>IF('zap_pav A'!J5&gt;'zap_pav A'!L5,CONCATENATE('zap_pav A'!J5,":",'zap_pav A'!L5,"   (",'zap_pav A'!E5,";",'zap_pav A'!F5,";",'zap_pav A'!G5,";",'zap_pav A'!H5,";",'zap_pav A'!I5,")"),IF('zap_pav A'!J5&lt;'zap_pav A'!L5,CONCATENATE('zap_pav A'!L5,":",'zap_pav A'!J5,"   (",IF('zap_pav A'!E5="0","-0",-'zap_pav A'!E5),";",IF('zap_pav A'!F5="0","-0",-'zap_pav A'!F5),";",IF('zap_pav A'!G5="0","-0",-'zap_pav A'!G5),";",IF('zap_pav A'!H5="0","-0",IF(LEN('zap_pav A'!H5)&gt;0,-'zap_pav A'!H5,'zap_pav A'!H5)),";",IF(LEN('zap_pav A'!I5)&gt;0,-'zap_pav A'!I5,'zap_pav A'!I5),")")," "))</f>
        <v>3:0   (0;0;0;;)</v>
      </c>
      <c r="E17" s="75"/>
      <c r="F17" s="75"/>
      <c r="G17" s="78"/>
    </row>
    <row r="18" spans="1:7" ht="12" customHeight="1" x14ac:dyDescent="0.3">
      <c r="A18" s="216">
        <v>4</v>
      </c>
      <c r="B18" s="218">
        <v>9</v>
      </c>
      <c r="C18" s="74" t="str">
        <f>IF(A18&gt;0,VLOOKUP(A18,seznam!$A$2:$C$129,3),"------")</f>
        <v>Jiskra Strážnice</v>
      </c>
      <c r="D18" s="75"/>
      <c r="E18" s="75"/>
      <c r="F18" s="75"/>
      <c r="G18" s="79" t="str">
        <f>IF('zap_pav A'!W10&gt;'zap_pav A'!Y10,'zap_pav A'!O10,IF('zap_pav A'!W10&lt;'zap_pav A'!Y10,'zap_pav A'!Q10," "))</f>
        <v>Kmenta Josef</v>
      </c>
    </row>
    <row r="19" spans="1:7" ht="12" customHeight="1" x14ac:dyDescent="0.3">
      <c r="A19" s="217"/>
      <c r="B19" s="218"/>
      <c r="C19" s="92" t="str">
        <f>IF(A18&gt;0,VLOOKUP(A18,seznam!$A$2:$C$129,2),"------")</f>
        <v>Peťura Patrik</v>
      </c>
      <c r="D19" s="75"/>
      <c r="E19" s="75"/>
      <c r="F19" s="82"/>
      <c r="G19" t="str">
        <f>IF('zap_pav A'!W10&gt;'zap_pav A'!Y10,CONCATENATE('zap_pav A'!W10,":",'zap_pav A'!Y10,"   (",'zap_pav A'!R10,";",'zap_pav A'!S10,";",'zap_pav A'!T10,";",'zap_pav A'!U10,";",'zap_pav A'!V10,")"),IF('zap_pav A'!W10&lt;'zap_pav A'!Y10,CONCATENATE('zap_pav A'!Y10,":",'zap_pav A'!W10,"   (",IF('zap_pav A'!R10="0","-0",-'zap_pav A'!R10),";",IF('zap_pav A'!S10="0","-0",-'zap_pav A'!S10),";",IF('zap_pav A'!T10="0","-0",-'zap_pav A'!T10),";",IF('zap_pav A'!U10="0","-0",IF(LEN('zap_pav A'!U10)&gt;0,-'zap_pav A'!U10,'zap_pav A'!U10)),";",IF(LEN('zap_pav A'!V10)&gt;0,-'zap_pav A'!V10,'zap_pav A'!V10),")")," "))</f>
        <v>3:2   (12;-7;-5;10;4)</v>
      </c>
    </row>
    <row r="20" spans="1:7" ht="12" customHeight="1" x14ac:dyDescent="0.3">
      <c r="A20" s="216"/>
      <c r="B20" s="218">
        <v>10</v>
      </c>
      <c r="C20" s="76" t="str">
        <f>IF(A20&gt;0,VLOOKUP(A20,seznam!$A$2:$C$129,3),"------")</f>
        <v>------</v>
      </c>
      <c r="D20" s="77" t="str">
        <f>IF('zap_pav A'!J6&gt;'zap_pav A'!L6,'zap_pav A'!B6,IF('zap_pav A'!J6&lt;'zap_pav A'!L6,'zap_pav A'!D6," "))</f>
        <v>Peťura Patrik</v>
      </c>
      <c r="E20" s="75"/>
      <c r="F20" s="82"/>
      <c r="G20"/>
    </row>
    <row r="21" spans="1:7" ht="12" customHeight="1" x14ac:dyDescent="0.3">
      <c r="A21" s="217"/>
      <c r="B21" s="218"/>
      <c r="C21" s="93" t="str">
        <f>IF(A20&gt;0,VLOOKUP(A20,seznam!$A$2:$C$129,2),"------")</f>
        <v>------</v>
      </c>
      <c r="D21" s="75" t="str">
        <f>IF('zap_pav A'!J6&gt;'zap_pav A'!L6,CONCATENATE('zap_pav A'!J6,":",'zap_pav A'!L6,"   (",'zap_pav A'!E6,";",'zap_pav A'!F6,";",'zap_pav A'!G6,";",'zap_pav A'!H6,";",'zap_pav A'!I6,")"),IF('zap_pav A'!J6&lt;'zap_pav A'!L6,CONCATENATE('zap_pav A'!L6,":",'zap_pav A'!J6,"   (",IF('zap_pav A'!E6="0","-0",-'zap_pav A'!E6),";",IF('zap_pav A'!F6="0","-0",-'zap_pav A'!F6),";",IF('zap_pav A'!G6="0","-0",-'zap_pav A'!G6),";",IF('zap_pav A'!H6="0","-0",IF(LEN('zap_pav A'!H6)&gt;0,-'zap_pav A'!H6,'zap_pav A'!H6)),";",IF(LEN('zap_pav A'!I6)&gt;0,-'zap_pav A'!I6,'zap_pav A'!I6),")")," "))</f>
        <v>3:0   (;;;;)</v>
      </c>
      <c r="E21" s="78"/>
      <c r="F21" s="82"/>
      <c r="G21"/>
    </row>
    <row r="22" spans="1:7" ht="12" customHeight="1" x14ac:dyDescent="0.3">
      <c r="A22" s="216">
        <v>12</v>
      </c>
      <c r="B22" s="218">
        <v>11</v>
      </c>
      <c r="C22" s="74" t="str">
        <f>IF(A22&gt;0,VLOOKUP(A22,seznam!$A$2:$C$129,3),"------")</f>
        <v>Jiskra Strážnice</v>
      </c>
      <c r="D22" s="75"/>
      <c r="E22" s="79" t="str">
        <f>IF('zap_pav A'!W4&gt;'zap_pav A'!Y4,'zap_pav A'!O4,IF('zap_pav A'!W4&lt;'zap_pav A'!Y4,'zap_pav A'!Q4," "))</f>
        <v>Kmenta Josef</v>
      </c>
      <c r="F22" s="82"/>
      <c r="G22"/>
    </row>
    <row r="23" spans="1:7" ht="12" customHeight="1" x14ac:dyDescent="0.3">
      <c r="A23" s="217"/>
      <c r="B23" s="218"/>
      <c r="C23" s="92" t="str">
        <f>IF(A22&gt;0,VLOOKUP(A22,seznam!$A$2:$C$129,2),"------")</f>
        <v>Tomeček Richard</v>
      </c>
      <c r="D23" s="75"/>
      <c r="E23" s="78" t="str">
        <f>IF('zap_pav A'!W4&gt;'zap_pav A'!Y4,CONCATENATE('zap_pav A'!W4,":",'zap_pav A'!Y4,"   (",'zap_pav A'!R4,";",'zap_pav A'!S4,";",'zap_pav A'!T4,";",'zap_pav A'!U4,";",'zap_pav A'!V4,")"),IF('zap_pav A'!W4&lt;'zap_pav A'!Y4,CONCATENATE('zap_pav A'!Y4,":",'zap_pav A'!W4,"   (",IF('zap_pav A'!R4="0","-0",-'zap_pav A'!R4),";",IF('zap_pav A'!S4="0","-0",-'zap_pav A'!S4),";",IF('zap_pav A'!T4="0","-0",-'zap_pav A'!T4),";",IF('zap_pav A'!U4="0","-0",IF(LEN('zap_pav A'!U4)&gt;0,-'zap_pav A'!U4,'zap_pav A'!U4)),";",IF(LEN('zap_pav A'!V4)&gt;0,-'zap_pav A'!V4,'zap_pav A'!V4),")")," "))</f>
        <v>3:1   (4;-10;8;6;)</v>
      </c>
      <c r="F23" s="81"/>
      <c r="G23"/>
    </row>
    <row r="24" spans="1:7" ht="12" customHeight="1" x14ac:dyDescent="0.3">
      <c r="A24" s="216">
        <v>7</v>
      </c>
      <c r="B24" s="218">
        <v>12</v>
      </c>
      <c r="C24" s="76" t="str">
        <f>IF(A24&gt;0,VLOOKUP(A24,seznam!$A$2:$C$129,3),"------")</f>
        <v>SKST Hodonín</v>
      </c>
      <c r="D24" s="77" t="str">
        <f>IF('zap_pav A'!J7&gt;'zap_pav A'!L7,'zap_pav A'!B7,IF('zap_pav A'!J7&lt;'zap_pav A'!L7,'zap_pav A'!D7," "))</f>
        <v>Kmenta Josef</v>
      </c>
      <c r="E24" s="78"/>
      <c r="F24" s="81"/>
      <c r="G24"/>
    </row>
    <row r="25" spans="1:7" ht="12" customHeight="1" x14ac:dyDescent="0.3">
      <c r="A25" s="217"/>
      <c r="B25" s="218"/>
      <c r="C25" s="93" t="str">
        <f>IF(A24&gt;0,VLOOKUP(A24,seznam!$A$2:$C$129,2),"------")</f>
        <v>Kmenta Josef</v>
      </c>
      <c r="D25" s="75" t="str">
        <f>IF('zap_pav A'!J7&gt;'zap_pav A'!L7,CONCATENATE('zap_pav A'!J7,":",'zap_pav A'!L7,"   (",'zap_pav A'!E7,";",'zap_pav A'!F7,";",'zap_pav A'!G7,";",'zap_pav A'!H7,";",'zap_pav A'!I7,")"),IF('zap_pav A'!J7&lt;'zap_pav A'!L7,CONCATENATE('zap_pav A'!L7,":",'zap_pav A'!J7,"   (",IF('zap_pav A'!E7="0","-0",-'zap_pav A'!E7),";",IF('zap_pav A'!F7="0","-0",-'zap_pav A'!F7),";",IF('zap_pav A'!G7="0","-0",-'zap_pav A'!G7),";",IF('zap_pav A'!H7="0","-0",IF(LEN('zap_pav A'!H7)&gt;0,-'zap_pav A'!H7,'zap_pav A'!H7)),";",IF(LEN('zap_pav A'!I7)&gt;0,-'zap_pav A'!I7,'zap_pav A'!I7),")")," "))</f>
        <v>3:0   (3;6;6;;)</v>
      </c>
      <c r="E25" s="75"/>
      <c r="F25" s="81"/>
      <c r="G25"/>
    </row>
    <row r="26" spans="1:7" ht="12" customHeight="1" x14ac:dyDescent="0.3">
      <c r="A26" s="216">
        <v>10</v>
      </c>
      <c r="B26" s="218">
        <v>13</v>
      </c>
      <c r="C26" s="74" t="str">
        <f>IF(A26&gt;0,VLOOKUP(A26,seznam!$A$2:$C$129,3),"------")</f>
        <v>KST FOSFA LVA</v>
      </c>
      <c r="D26" s="75"/>
      <c r="E26" s="75"/>
      <c r="F26" s="84" t="str">
        <f>IF('zap_pav A'!W8&gt;'zap_pav A'!Y8,'zap_pav A'!O8,IF('zap_pav A'!W8&lt;'zap_pav A'!Y8,'zap_pav A'!Q8," "))</f>
        <v>Kmenta Josef</v>
      </c>
      <c r="G26"/>
    </row>
    <row r="27" spans="1:7" ht="12" customHeight="1" x14ac:dyDescent="0.3">
      <c r="A27" s="217"/>
      <c r="B27" s="218"/>
      <c r="C27" s="92" t="str">
        <f>IF(A26&gt;0,VLOOKUP(A26,seznam!$A$2:$C$129,2),"------")</f>
        <v>Omelka Marek</v>
      </c>
      <c r="D27" s="75"/>
      <c r="E27" s="75"/>
      <c r="F27" s="78" t="str">
        <f>IF('zap_pav A'!W8&gt;'zap_pav A'!Y8,CONCATENATE('zap_pav A'!W8,":",'zap_pav A'!Y8,"   (",'zap_pav A'!R8,";",'zap_pav A'!S8,";",'zap_pav A'!T8,";",'zap_pav A'!U8,";",'zap_pav A'!V8,")"),IF('zap_pav A'!W8&lt;'zap_pav A'!Y8,CONCATENATE('zap_pav A'!Y8,":",'zap_pav A'!W8,"   (",IF('zap_pav A'!R8="0","-0",-'zap_pav A'!R8),";",IF('zap_pav A'!S8="0","-0",-'zap_pav A'!S8),";",IF('zap_pav A'!T8="0","-0",-'zap_pav A'!T8),";",IF('zap_pav A'!U8="0","-0",IF(LEN('zap_pav A'!U8)&gt;0,-'zap_pav A'!U8,'zap_pav A'!U8)),";",IF(LEN('zap_pav A'!V8)&gt;0,-'zap_pav A'!V8,'zap_pav A'!V8),")")," "))</f>
        <v>3:0   (8;7;8;;)</v>
      </c>
      <c r="G27"/>
    </row>
    <row r="28" spans="1:7" ht="12" customHeight="1" x14ac:dyDescent="0.3">
      <c r="A28" s="216">
        <v>9</v>
      </c>
      <c r="B28" s="218">
        <v>14</v>
      </c>
      <c r="C28" s="76" t="str">
        <f>IF(A28&gt;0,VLOOKUP(A28,seznam!$A$2:$C$129,3),"------")</f>
        <v>Vlast Ježov</v>
      </c>
      <c r="D28" s="77" t="str">
        <f>IF('zap_pav A'!J8&gt;'zap_pav A'!L8,'zap_pav A'!B8,IF('zap_pav A'!J8&lt;'zap_pav A'!L8,'zap_pav A'!D8," "))</f>
        <v>Straková Adéla</v>
      </c>
      <c r="E28" s="75"/>
      <c r="F28" s="78"/>
      <c r="G28"/>
    </row>
    <row r="29" spans="1:7" ht="12" customHeight="1" x14ac:dyDescent="0.3">
      <c r="A29" s="217"/>
      <c r="B29" s="218"/>
      <c r="C29" s="93" t="str">
        <f>IF(A28&gt;0,VLOOKUP(A28,seznam!$A$2:$C$129,2),"------")</f>
        <v>Straková Adéla</v>
      </c>
      <c r="D29" s="75" t="str">
        <f>IF('zap_pav A'!J8&gt;'zap_pav A'!L8,CONCATENATE('zap_pav A'!J8,":",'zap_pav A'!L8,"   (",'zap_pav A'!E8,";",'zap_pav A'!F8,";",'zap_pav A'!G8,";",'zap_pav A'!H8,";",'zap_pav A'!I8,")"),IF('zap_pav A'!J8&lt;'zap_pav A'!L8,CONCATENATE('zap_pav A'!L8,":",'zap_pav A'!J8,"   (",IF('zap_pav A'!E8="0","-0",-'zap_pav A'!E8),";",IF('zap_pav A'!F8="0","-0",-'zap_pav A'!F8),";",IF('zap_pav A'!G8="0","-0",-'zap_pav A'!G8),";",IF('zap_pav A'!H8="0","-0",IF(LEN('zap_pav A'!H8)&gt;0,-'zap_pav A'!H8,'zap_pav A'!H8)),";",IF(LEN('zap_pav A'!I8)&gt;0,-'zap_pav A'!I8,'zap_pav A'!I8),")")," "))</f>
        <v>3:0   (7;9;4;;)</v>
      </c>
      <c r="E29" s="78"/>
      <c r="F29" s="78"/>
      <c r="G29"/>
    </row>
    <row r="30" spans="1:7" ht="12" customHeight="1" x14ac:dyDescent="0.3">
      <c r="A30" s="216"/>
      <c r="B30" s="218">
        <v>15</v>
      </c>
      <c r="C30" s="74" t="str">
        <f>IF(A30&gt;0,VLOOKUP(A30,seznam!$A$2:$C$129,3),"------")</f>
        <v>------</v>
      </c>
      <c r="D30" s="75"/>
      <c r="E30" s="79" t="str">
        <f>IF('zap_pav A'!W5&gt;'zap_pav A'!Y5,'zap_pav A'!O5,IF('zap_pav A'!W5&lt;'zap_pav A'!Y5,'zap_pav A'!Q5," "))</f>
        <v>Straková Adéla</v>
      </c>
      <c r="F30" s="78"/>
      <c r="G30"/>
    </row>
    <row r="31" spans="1:7" ht="12" customHeight="1" x14ac:dyDescent="0.3">
      <c r="A31" s="217"/>
      <c r="B31" s="218"/>
      <c r="C31" s="92" t="str">
        <f>IF(A30&gt;0,VLOOKUP(A30,seznam!$A$2:$C$129,2),"------")</f>
        <v>------</v>
      </c>
      <c r="D31" s="75"/>
      <c r="E31" s="78" t="str">
        <f>IF('zap_pav A'!W5&gt;'zap_pav A'!Y5,CONCATENATE('zap_pav A'!W5,":",'zap_pav A'!Y5,"   (",'zap_pav A'!R5,";",'zap_pav A'!S5,";",'zap_pav A'!T5,";",'zap_pav A'!U5,";",'zap_pav A'!V5,")"),IF('zap_pav A'!W5&lt;'zap_pav A'!Y5,CONCATENATE('zap_pav A'!Y5,":",'zap_pav A'!W5,"   (",IF('zap_pav A'!R5="0","-0",-'zap_pav A'!R5),";",IF('zap_pav A'!S5="0","-0",-'zap_pav A'!S5),";",IF('zap_pav A'!T5="0","-0",-'zap_pav A'!T5),";",IF('zap_pav A'!U5="0","-0",IF(LEN('zap_pav A'!U5)&gt;0,-'zap_pav A'!U5,'zap_pav A'!U5)),";",IF(LEN('zap_pav A'!V5)&gt;0,-'zap_pav A'!V5,'zap_pav A'!V5),")")," "))</f>
        <v>3:2   (-8;1;-7;6;9)</v>
      </c>
      <c r="F31" s="75"/>
      <c r="G31"/>
    </row>
    <row r="32" spans="1:7" ht="12" customHeight="1" x14ac:dyDescent="0.3">
      <c r="A32" s="216">
        <v>2</v>
      </c>
      <c r="B32" s="218">
        <v>16</v>
      </c>
      <c r="C32" s="76" t="str">
        <f>IF(A32&gt;0,VLOOKUP(A32,seznam!$A$2:$C$129,3),"------")</f>
        <v>KST FOSFA LVA</v>
      </c>
      <c r="D32" s="77" t="str">
        <f>IF('zap_pav A'!J9&gt;'zap_pav A'!L9,'zap_pav A'!B9,IF('zap_pav A'!J9&lt;'zap_pav A'!L9,'zap_pav A'!D9," "))</f>
        <v>Šimon Samuel</v>
      </c>
      <c r="E32" s="78"/>
      <c r="F32" s="75"/>
      <c r="G32"/>
    </row>
    <row r="33" spans="1:7" ht="12" customHeight="1" x14ac:dyDescent="0.3">
      <c r="A33" s="217"/>
      <c r="B33" s="218"/>
      <c r="C33" s="93" t="str">
        <f>IF(A32&gt;0,VLOOKUP(A32,seznam!$A$2:$C$129,2),"------")</f>
        <v>Šimon Samuel</v>
      </c>
      <c r="D33" s="75" t="str">
        <f>IF('zap_pav A'!J9&gt;'zap_pav A'!L9,CONCATENATE('zap_pav A'!J9,":",'zap_pav A'!L9,"   (",'zap_pav A'!E9,";",'zap_pav A'!F9,";",'zap_pav A'!G9,";",'zap_pav A'!H9,";",'zap_pav A'!I9,")"),IF('zap_pav A'!J9&lt;'zap_pav A'!L9,CONCATENATE('zap_pav A'!L9,":",'zap_pav A'!J9,"   (",IF('zap_pav A'!E9="0","-0",-'zap_pav A'!E9),";",IF('zap_pav A'!F9="0","-0",-'zap_pav A'!F9),";",IF('zap_pav A'!G9="0","-0",-'zap_pav A'!G9),";",IF('zap_pav A'!H9="0","-0",IF(LEN('zap_pav A'!H9)&gt;0,-'zap_pav A'!H9,'zap_pav A'!H9)),";",IF(LEN('zap_pav A'!I9)&gt;0,-'zap_pav A'!I9,'zap_pav A'!I9),")")," "))</f>
        <v>3:0   (0;0;0;;)</v>
      </c>
      <c r="E33" s="75"/>
      <c r="F33" s="75"/>
      <c r="G33"/>
    </row>
  </sheetData>
  <mergeCells count="34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B14:B15"/>
    <mergeCell ref="A16:A17"/>
    <mergeCell ref="B16:B17"/>
    <mergeCell ref="A18:A19"/>
    <mergeCell ref="B18:B19"/>
    <mergeCell ref="A14:A15"/>
    <mergeCell ref="A32:A33"/>
    <mergeCell ref="B32:B33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BD7C3-3CF1-4F5F-84A5-A6C1439DBD7B}">
  <dimension ref="A1:Y10"/>
  <sheetViews>
    <sheetView workbookViewId="0">
      <selection activeCell="W10" sqref="W10"/>
    </sheetView>
  </sheetViews>
  <sheetFormatPr defaultRowHeight="12.5" x14ac:dyDescent="0.25"/>
  <cols>
    <col min="1" max="1" width="4.453125" customWidth="1"/>
    <col min="2" max="2" width="18.7265625" customWidth="1"/>
    <col min="3" max="3" width="2.7265625" style="1" customWidth="1"/>
    <col min="4" max="4" width="18.7265625" customWidth="1"/>
    <col min="5" max="12" width="2.7265625" customWidth="1"/>
    <col min="13" max="13" width="3.7265625" customWidth="1"/>
    <col min="14" max="14" width="4.453125" customWidth="1"/>
    <col min="15" max="15" width="18.7265625" customWidth="1"/>
    <col min="16" max="16" width="2.7265625" customWidth="1"/>
    <col min="17" max="17" width="18.7265625" customWidth="1"/>
    <col min="18" max="25" width="2.7265625" customWidth="1"/>
  </cols>
  <sheetData>
    <row r="1" spans="1:25" ht="13.5" thickBot="1" x14ac:dyDescent="0.35">
      <c r="A1" s="222" t="s">
        <v>22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N1" s="222" t="s">
        <v>23</v>
      </c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</row>
    <row r="2" spans="1:25" ht="13" x14ac:dyDescent="0.3">
      <c r="A2" s="50">
        <v>1</v>
      </c>
      <c r="B2" s="51" t="str">
        <f>' pavouk A'!C3</f>
        <v>Voráč Pavel</v>
      </c>
      <c r="C2" s="52" t="s">
        <v>10</v>
      </c>
      <c r="D2" s="10" t="str">
        <f>' pavouk A'!C5</f>
        <v>------</v>
      </c>
      <c r="E2" s="40"/>
      <c r="F2" s="41"/>
      <c r="G2" s="41"/>
      <c r="H2" s="41"/>
      <c r="I2" s="57"/>
      <c r="J2" s="55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 pavouk A'!D4</f>
        <v>Voráč Pavel</v>
      </c>
      <c r="P2" s="52" t="s">
        <v>10</v>
      </c>
      <c r="Q2" s="10" t="str">
        <f>' pavouk A'!D8</f>
        <v>Solfronková Ema</v>
      </c>
      <c r="R2" s="40" t="s">
        <v>249</v>
      </c>
      <c r="S2" s="41" t="s">
        <v>263</v>
      </c>
      <c r="T2" s="41" t="s">
        <v>236</v>
      </c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ht="13" x14ac:dyDescent="0.3">
      <c r="A3" s="53">
        <v>2</v>
      </c>
      <c r="B3" s="48" t="str">
        <f>' pavouk A'!C7</f>
        <v>Solfronková Ema</v>
      </c>
      <c r="C3" s="49" t="s">
        <v>10</v>
      </c>
      <c r="D3" s="11" t="str">
        <f>' pavouk A'!C9</f>
        <v>Pantlík Daniel</v>
      </c>
      <c r="E3" s="42" t="s">
        <v>250</v>
      </c>
      <c r="F3" s="39" t="s">
        <v>250</v>
      </c>
      <c r="G3" s="39" t="s">
        <v>243</v>
      </c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3">
        <v>2</v>
      </c>
      <c r="O3" s="48" t="str">
        <f>' pavouk A'!D12</f>
        <v>Šlampová Lucie</v>
      </c>
      <c r="P3" s="49" t="s">
        <v>10</v>
      </c>
      <c r="Q3" s="48" t="str">
        <f>' pavouk A'!D16</f>
        <v>Kapitán Martin</v>
      </c>
      <c r="R3" s="42" t="s">
        <v>239</v>
      </c>
      <c r="S3" s="39" t="s">
        <v>242</v>
      </c>
      <c r="T3" s="39" t="s">
        <v>241</v>
      </c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ht="13" x14ac:dyDescent="0.3">
      <c r="A4" s="53">
        <v>3</v>
      </c>
      <c r="B4" s="48" t="str">
        <f>' pavouk A'!C11</f>
        <v>Šlampová Lucie</v>
      </c>
      <c r="C4" s="49" t="s">
        <v>10</v>
      </c>
      <c r="D4" s="11" t="str">
        <f>' pavouk A'!C13</f>
        <v>Pilitowská Ela</v>
      </c>
      <c r="E4" s="42" t="s">
        <v>240</v>
      </c>
      <c r="F4" s="39" t="s">
        <v>250</v>
      </c>
      <c r="G4" s="39" t="s">
        <v>237</v>
      </c>
      <c r="H4" s="39"/>
      <c r="I4" s="58"/>
      <c r="J4" s="56">
        <f t="shared" ref="J4:J9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9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 pavouk A'!D20</f>
        <v>Peťura Patrik</v>
      </c>
      <c r="P4" s="49" t="s">
        <v>10</v>
      </c>
      <c r="Q4" s="11" t="str">
        <f>' pavouk A'!D24</f>
        <v>Kmenta Josef</v>
      </c>
      <c r="R4" s="42" t="s">
        <v>246</v>
      </c>
      <c r="S4" s="39" t="s">
        <v>249</v>
      </c>
      <c r="T4" s="39" t="s">
        <v>251</v>
      </c>
      <c r="U4" s="39" t="s">
        <v>248</v>
      </c>
      <c r="V4" s="58"/>
      <c r="W4" s="56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1</v>
      </c>
      <c r="X4" s="26" t="s">
        <v>7</v>
      </c>
      <c r="Y4" s="27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 ht="13.5" thickBot="1" x14ac:dyDescent="0.35">
      <c r="A5" s="53">
        <v>4</v>
      </c>
      <c r="B5" s="48" t="str">
        <f>' pavouk A'!C15</f>
        <v>------</v>
      </c>
      <c r="C5" s="49" t="s">
        <v>10</v>
      </c>
      <c r="D5" s="11" t="str">
        <f>' pavouk A'!C17</f>
        <v>Kapitán Martin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v>3</v>
      </c>
      <c r="N5" s="54">
        <v>4</v>
      </c>
      <c r="O5" s="59" t="str">
        <f>' pavouk A'!D28</f>
        <v>Straková Adéla</v>
      </c>
      <c r="P5" s="60" t="s">
        <v>10</v>
      </c>
      <c r="Q5" s="12" t="str">
        <f>' pavouk A'!D32</f>
        <v>Šimon Samuel</v>
      </c>
      <c r="R5" s="43" t="s">
        <v>251</v>
      </c>
      <c r="S5" s="44" t="s">
        <v>262</v>
      </c>
      <c r="T5" s="44" t="s">
        <v>257</v>
      </c>
      <c r="U5" s="44" t="s">
        <v>236</v>
      </c>
      <c r="V5" s="61" t="s">
        <v>250</v>
      </c>
      <c r="W5" s="62">
        <f t="shared" si="2"/>
        <v>3</v>
      </c>
      <c r="X5" s="29" t="s">
        <v>7</v>
      </c>
      <c r="Y5" s="30">
        <f t="shared" si="3"/>
        <v>2</v>
      </c>
    </row>
    <row r="6" spans="1:25" ht="13.5" thickBot="1" x14ac:dyDescent="0.35">
      <c r="A6" s="53">
        <v>5</v>
      </c>
      <c r="B6" s="48" t="str">
        <f>' pavouk A'!C19</f>
        <v>Peťura Patrik</v>
      </c>
      <c r="C6" s="49" t="s">
        <v>10</v>
      </c>
      <c r="D6" s="11" t="str">
        <f>' pavouk A'!C21</f>
        <v>------</v>
      </c>
      <c r="E6" s="42"/>
      <c r="F6" s="39"/>
      <c r="G6" s="39"/>
      <c r="H6" s="39"/>
      <c r="I6" s="58"/>
      <c r="J6" s="56">
        <v>3</v>
      </c>
      <c r="K6" s="26" t="s">
        <v>7</v>
      </c>
      <c r="L6" s="27">
        <f t="shared" si="1"/>
        <v>0</v>
      </c>
      <c r="N6" s="223" t="s">
        <v>24</v>
      </c>
      <c r="O6" s="223"/>
      <c r="P6" s="223"/>
      <c r="Q6" s="223"/>
      <c r="R6" s="222"/>
      <c r="S6" s="222"/>
      <c r="T6" s="222"/>
      <c r="U6" s="222"/>
      <c r="V6" s="222"/>
      <c r="W6" s="222"/>
      <c r="X6" s="222"/>
      <c r="Y6" s="222"/>
    </row>
    <row r="7" spans="1:25" ht="13" x14ac:dyDescent="0.3">
      <c r="A7" s="53">
        <v>6</v>
      </c>
      <c r="B7" s="48" t="str">
        <f>' pavouk A'!C23</f>
        <v>Tomeček Richard</v>
      </c>
      <c r="C7" s="49" t="s">
        <v>10</v>
      </c>
      <c r="D7" s="11" t="str">
        <f>' pavouk A'!C25</f>
        <v>Kmenta Josef</v>
      </c>
      <c r="E7" s="42" t="s">
        <v>245</v>
      </c>
      <c r="F7" s="39" t="s">
        <v>248</v>
      </c>
      <c r="G7" s="39" t="s">
        <v>248</v>
      </c>
      <c r="H7" s="39"/>
      <c r="I7" s="58"/>
      <c r="J7" s="56">
        <f t="shared" si="0"/>
        <v>0</v>
      </c>
      <c r="K7" s="26" t="s">
        <v>7</v>
      </c>
      <c r="L7" s="27">
        <f t="shared" si="1"/>
        <v>3</v>
      </c>
      <c r="N7" s="50">
        <v>1</v>
      </c>
      <c r="O7" s="51" t="str">
        <f>' pavouk A'!E6</f>
        <v>Voráč Pavel</v>
      </c>
      <c r="P7" s="52" t="s">
        <v>10</v>
      </c>
      <c r="Q7" s="69" t="str">
        <f>' pavouk A'!E14</f>
        <v>Šlampová Lucie</v>
      </c>
      <c r="R7" s="66" t="s">
        <v>242</v>
      </c>
      <c r="S7" s="41" t="s">
        <v>237</v>
      </c>
      <c r="T7" s="41" t="s">
        <v>262</v>
      </c>
      <c r="U7" s="41"/>
      <c r="V7" s="57"/>
      <c r="W7" s="55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3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0</v>
      </c>
    </row>
    <row r="8" spans="1:25" ht="13.5" thickBot="1" x14ac:dyDescent="0.35">
      <c r="A8" s="53">
        <v>7</v>
      </c>
      <c r="B8" s="48" t="str">
        <f>' pavouk A'!C27</f>
        <v>Omelka Marek</v>
      </c>
      <c r="C8" s="49" t="s">
        <v>10</v>
      </c>
      <c r="D8" s="11" t="str">
        <f>' pavouk A'!C29</f>
        <v>Straková Adéla</v>
      </c>
      <c r="E8" s="42" t="s">
        <v>257</v>
      </c>
      <c r="F8" s="39" t="s">
        <v>254</v>
      </c>
      <c r="G8" s="39" t="s">
        <v>246</v>
      </c>
      <c r="H8" s="39"/>
      <c r="I8" s="58"/>
      <c r="J8" s="56">
        <f t="shared" si="0"/>
        <v>0</v>
      </c>
      <c r="K8" s="26" t="s">
        <v>7</v>
      </c>
      <c r="L8" s="27">
        <f t="shared" si="1"/>
        <v>3</v>
      </c>
      <c r="N8" s="54">
        <v>2</v>
      </c>
      <c r="O8" s="59" t="str">
        <f>' pavouk A'!E22</f>
        <v>Kmenta Josef</v>
      </c>
      <c r="P8" s="60" t="s">
        <v>10</v>
      </c>
      <c r="Q8" s="71" t="str">
        <f>' pavouk A'!E30</f>
        <v>Straková Adéla</v>
      </c>
      <c r="R8" s="68" t="s">
        <v>240</v>
      </c>
      <c r="S8" s="44" t="s">
        <v>239</v>
      </c>
      <c r="T8" s="44" t="s">
        <v>240</v>
      </c>
      <c r="U8" s="44"/>
      <c r="V8" s="61"/>
      <c r="W8" s="62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3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0</v>
      </c>
    </row>
    <row r="9" spans="1:25" ht="13.5" thickBot="1" x14ac:dyDescent="0.35">
      <c r="A9" s="54">
        <v>8</v>
      </c>
      <c r="B9" s="59" t="str">
        <f>' pavouk A'!C31</f>
        <v>------</v>
      </c>
      <c r="C9" s="60" t="s">
        <v>10</v>
      </c>
      <c r="D9" s="12" t="str">
        <f>' pavouk A'!C33</f>
        <v>Šimon Samuel</v>
      </c>
      <c r="E9" s="43"/>
      <c r="F9" s="44"/>
      <c r="G9" s="44"/>
      <c r="H9" s="44"/>
      <c r="I9" s="61"/>
      <c r="J9" s="62">
        <f t="shared" si="0"/>
        <v>0</v>
      </c>
      <c r="K9" s="29" t="s">
        <v>7</v>
      </c>
      <c r="L9" s="30">
        <v>3</v>
      </c>
      <c r="N9" s="223" t="s">
        <v>71</v>
      </c>
      <c r="O9" s="223"/>
      <c r="P9" s="223"/>
      <c r="Q9" s="223"/>
      <c r="R9" s="222"/>
      <c r="S9" s="222"/>
      <c r="T9" s="222"/>
      <c r="U9" s="222"/>
      <c r="V9" s="222"/>
      <c r="W9" s="222"/>
      <c r="X9" s="222"/>
      <c r="Y9" s="222"/>
    </row>
    <row r="10" spans="1:25" ht="13.5" thickBot="1" x14ac:dyDescent="0.35">
      <c r="N10" s="102">
        <v>1</v>
      </c>
      <c r="O10" s="103" t="str">
        <f>' pavouk A'!F10</f>
        <v>Voráč Pavel</v>
      </c>
      <c r="P10" s="104" t="s">
        <v>10</v>
      </c>
      <c r="Q10" s="105" t="str">
        <f>' pavouk A'!F26</f>
        <v>Kmenta Josef</v>
      </c>
      <c r="R10" s="106" t="s">
        <v>256</v>
      </c>
      <c r="S10" s="107" t="s">
        <v>239</v>
      </c>
      <c r="T10" s="107" t="s">
        <v>242</v>
      </c>
      <c r="U10" s="107" t="s">
        <v>252</v>
      </c>
      <c r="V10" s="108" t="s">
        <v>246</v>
      </c>
      <c r="W10" s="109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2</v>
      </c>
      <c r="X10" s="110" t="s">
        <v>7</v>
      </c>
      <c r="Y10" s="111">
        <f>IF(AND(LEN(R10)&gt;0,MID(R10,1,1)="-"),"1","0")+IF(AND(LEN(S10)&gt;0,MID(S10,1,1)="-"),"1","0")+IF(AND(LEN(T10)&gt;0,MID(T10,1,1)="-"),"1","0")+IF(AND(LEN(U10)&gt;0,MID(U10,1,1)="-"),"1","0")+IF(AND(LEN(V10)&gt;0,MID(V10,1,1)="-"),"1","0")</f>
        <v>3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52A36-3DB7-42E4-97B2-F9098067CB66}">
  <dimension ref="A1:H33"/>
  <sheetViews>
    <sheetView topLeftCell="A13" workbookViewId="0">
      <selection activeCell="D26" sqref="D26"/>
    </sheetView>
  </sheetViews>
  <sheetFormatPr defaultRowHeight="13" x14ac:dyDescent="0.3"/>
  <cols>
    <col min="1" max="2" width="2.7265625" style="2" customWidth="1"/>
    <col min="3" max="3" width="18.7265625" style="2" customWidth="1"/>
    <col min="4" max="7" width="18.7265625" style="3" customWidth="1"/>
    <col min="8" max="8" width="16.453125" customWidth="1"/>
  </cols>
  <sheetData>
    <row r="1" spans="1:8" ht="31" customHeight="1" x14ac:dyDescent="0.25">
      <c r="A1" s="119"/>
      <c r="B1" s="195" t="s">
        <v>79</v>
      </c>
      <c r="C1" s="195"/>
      <c r="D1" s="195"/>
      <c r="E1" s="195"/>
      <c r="F1" s="195"/>
      <c r="G1" s="195"/>
    </row>
    <row r="2" spans="1:8" ht="12" customHeight="1" x14ac:dyDescent="0.3">
      <c r="A2" s="216">
        <v>14</v>
      </c>
      <c r="B2" s="219">
        <v>1</v>
      </c>
      <c r="C2" s="74" t="str">
        <f>IF(A2&gt;0,VLOOKUP(A2,seznam!$A$2:$C$129,3),"------")</f>
        <v>Jiskra Strážnice</v>
      </c>
      <c r="D2" s="75"/>
      <c r="E2" s="75"/>
      <c r="F2" s="220" t="str">
        <f>'1.st A+B'!Y2</f>
        <v>Strážnice 25.1.2025</v>
      </c>
      <c r="G2" s="221"/>
    </row>
    <row r="3" spans="1:8" ht="12" customHeight="1" x14ac:dyDescent="0.3">
      <c r="A3" s="217"/>
      <c r="B3" s="153"/>
      <c r="C3" s="92" t="str">
        <f>IF(A2&gt;0,VLOOKUP(A2,seznam!$A$2:$C$129,2),"------")</f>
        <v>Piškula Jakub</v>
      </c>
      <c r="D3" s="75"/>
      <c r="E3" s="75"/>
      <c r="F3" s="221"/>
      <c r="G3" s="221"/>
      <c r="H3" t="str">
        <f>IF(LEN('zap_útěcha A'!E2)&gt;0,IF('zap_útěcha A'!J2&gt;'zap_útěcha A'!L2,CONCATENATE('zap_útěcha A'!J2,":",'zap_útěcha A'!L2,"   (",'zap_útěcha A'!E2,";",'zap_útěcha A'!F2,";",'zap_útěcha A'!G2,";",'zap_útěcha A'!H2,";",'zap_útěcha A'!I2,")"),IF('zap_útěcha A'!J2&lt;'zap_útěcha A'!L2,CONCATENATE('zap_útěcha A'!L2,":",'zap_útěcha A'!J2,"   (",IF('zap_útěcha A'!E2="0","-0",-'zap_útěcha A'!E2),";",IF('zap_útěcha A'!F2="0","-0",-'zap_útěcha A'!F2),";",IF('zap_útěcha A'!G2="0","-0",-'zap_útěcha A'!G2),";",IF('zap_útěcha A'!H2="0","-0",IF(LEN('zap_útěcha A'!H2)&gt;0,-'zap_útěcha A'!H2,'zap_útěcha A'!H2)),";",IF(LEN('zap_útěcha A'!I2)&gt;0,-'zap_útěcha A'!I2,'zap_útěcha A'!I2),")")," ")),IF(OR('zap_útěcha A'!B2="------",'zap_útěcha A'!D2="------",'zap_útěcha A'!J2='zap_útěcha A'!L2)," ","wo "))</f>
        <v xml:space="preserve"> </v>
      </c>
    </row>
    <row r="4" spans="1:8" ht="12" customHeight="1" x14ac:dyDescent="0.3">
      <c r="A4" s="216"/>
      <c r="B4" s="218">
        <v>2</v>
      </c>
      <c r="C4" s="76" t="str">
        <f>IF(A4&gt;0,VLOOKUP(A4,seznam!$A$2:$C$129,3),"------")</f>
        <v>------</v>
      </c>
      <c r="D4" s="77" t="str">
        <f>IF('zap_útěcha A'!J2&gt;'zap_útěcha A'!L2,'zap_útěcha A'!B2,IF('zap_útěcha A'!J2&lt;'zap_útěcha A'!L2,'zap_útěcha A'!D2," "))</f>
        <v>Piškula Jakub</v>
      </c>
      <c r="E4" s="75"/>
      <c r="F4" s="75"/>
      <c r="G4" s="75"/>
    </row>
    <row r="5" spans="1:8" ht="12" customHeight="1" x14ac:dyDescent="0.3">
      <c r="A5" s="217"/>
      <c r="B5" s="218"/>
      <c r="C5" s="93" t="str">
        <f>IF(A4&gt;0,VLOOKUP(A4,seznam!$A$2:$C$129,2),"------")</f>
        <v>------</v>
      </c>
      <c r="D5" s="75" t="str">
        <f>IF('zap_útěcha A'!J2&gt;'zap_útěcha A'!L2,CONCATENATE('zap_útěcha A'!J2,":",'zap_útěcha A'!L2,"   (",'zap_útěcha A'!E2,";",'zap_útěcha A'!F2,";",'zap_útěcha A'!G2,";",'zap_útěcha A'!H2,";",'zap_útěcha A'!I2,")"),IF('zap_útěcha A'!J2&lt;'zap_útěcha A'!L2,CONCATENATE('zap_útěcha A'!L2,":",'zap_útěcha A'!J2,"   (",IF('zap_útěcha A'!E2="0","-0",-'zap_útěcha A'!E2),";",IF('zap_útěcha A'!F2="0","-0",-'zap_útěcha A'!F2),";",IF('zap_útěcha A'!G2="0","-0",-'zap_útěcha A'!G2),";",IF('zap_útěcha A'!H2="0","-0",IF(LEN('zap_útěcha A'!H2)&gt;0,-'zap_útěcha A'!H2,'zap_útěcha A'!H2)),";",IF(LEN('zap_útěcha A'!I2)&gt;0,-'zap_útěcha A'!I2,'zap_útěcha A'!I2),")")," "))</f>
        <v>3:0   (;;;;)</v>
      </c>
      <c r="E5" s="78"/>
      <c r="F5" s="75"/>
      <c r="G5" s="75"/>
    </row>
    <row r="6" spans="1:8" ht="12" customHeight="1" x14ac:dyDescent="0.3">
      <c r="A6" s="216">
        <v>15</v>
      </c>
      <c r="B6" s="218">
        <v>3</v>
      </c>
      <c r="C6" s="74" t="str">
        <f>IF(A6&gt;0,VLOOKUP(A6,seznam!$A$2:$C$129,3),"------")</f>
        <v>Sokol Brno I</v>
      </c>
      <c r="D6" s="75"/>
      <c r="E6" s="79" t="str">
        <f>IF('zap_útěcha A'!W2&gt;'zap_útěcha A'!Y2,'zap_útěcha A'!O2,IF('zap_útěcha A'!W2&lt;'zap_útěcha A'!Y2,'zap_útěcha A'!Q2," "))</f>
        <v>Piškula Jakub</v>
      </c>
      <c r="F6" s="75"/>
      <c r="G6" s="75"/>
    </row>
    <row r="7" spans="1:8" ht="12" customHeight="1" x14ac:dyDescent="0.3">
      <c r="A7" s="217"/>
      <c r="B7" s="218"/>
      <c r="C7" s="92" t="str">
        <f>IF(A6&gt;0,VLOOKUP(A6,seznam!$A$2:$C$129,2),"------")</f>
        <v>Ides Samuel</v>
      </c>
      <c r="D7" s="75"/>
      <c r="E7" s="78" t="str">
        <f>IF('zap_útěcha A'!W2&gt;'zap_útěcha A'!Y2,CONCATENATE('zap_útěcha A'!W2,":",'zap_útěcha A'!Y2,"   (",'zap_útěcha A'!R2,";",'zap_útěcha A'!S2,";",'zap_útěcha A'!T2,";",'zap_útěcha A'!U2,";",'zap_útěcha A'!V2,")"),IF('zap_útěcha A'!W2&lt;'zap_útěcha A'!Y2,CONCATENATE('zap_útěcha A'!Y2,":",'zap_útěcha A'!W2,"   (",IF('zap_útěcha A'!R2="0","-0",-'zap_útěcha A'!R2),";",IF('zap_útěcha A'!S2="0","-0",-'zap_útěcha A'!S2),";",IF('zap_útěcha A'!T2="0","-0",-'zap_útěcha A'!T2),";",IF('zap_útěcha A'!U2="0","-0",IF(LEN('zap_útěcha A'!U2)&gt;0,-'zap_útěcha A'!U2,'zap_útěcha A'!U2)),";",IF(LEN('zap_útěcha A'!V2)&gt;0,-'zap_útěcha A'!V2,'zap_útěcha A'!V2),")")," "))</f>
        <v>3:0   (6;9;13;;)</v>
      </c>
      <c r="F7" s="78"/>
      <c r="G7" s="75"/>
    </row>
    <row r="8" spans="1:8" ht="12" customHeight="1" x14ac:dyDescent="0.3">
      <c r="A8" s="216">
        <v>16</v>
      </c>
      <c r="B8" s="218">
        <v>4</v>
      </c>
      <c r="C8" s="76" t="str">
        <f>IF(A8&gt;0,VLOOKUP(A8,seznam!$A$2:$C$129,3),"------")</f>
        <v>Jiskra Strážnice</v>
      </c>
      <c r="D8" s="77" t="str">
        <f>IF('zap_útěcha A'!J3&gt;'zap_útěcha A'!L3,'zap_útěcha A'!B3,IF('zap_útěcha A'!J3&lt;'zap_útěcha A'!L3,'zap_útěcha A'!D3," "))</f>
        <v>Ides Samuel</v>
      </c>
      <c r="E8" s="78"/>
      <c r="F8" s="78"/>
      <c r="G8" s="75"/>
    </row>
    <row r="9" spans="1:8" ht="12" customHeight="1" x14ac:dyDescent="0.3">
      <c r="A9" s="217"/>
      <c r="B9" s="218"/>
      <c r="C9" s="93" t="str">
        <f>IF(A8&gt;0,VLOOKUP(A8,seznam!$A$2:$C$129,2),"------")</f>
        <v>Svobodová Kristýna</v>
      </c>
      <c r="D9" s="75" t="str">
        <f>IF('zap_útěcha A'!J3&gt;'zap_útěcha A'!L3,CONCATENATE('zap_útěcha A'!J3,":",'zap_útěcha A'!L3,"   (",'zap_útěcha A'!E3,";",'zap_útěcha A'!F3,";",'zap_útěcha A'!G3,";",'zap_útěcha A'!H3,";",'zap_útěcha A'!I3,")"),IF('zap_útěcha A'!J3&lt;'zap_útěcha A'!L3,CONCATENATE('zap_útěcha A'!L3,":",'zap_útěcha A'!J3,"   (",IF('zap_útěcha A'!E3="0","-0",-'zap_útěcha A'!E3),";",IF('zap_útěcha A'!F3="0","-0",-'zap_útěcha A'!F3),";",IF('zap_útěcha A'!G3="0","-0",-'zap_útěcha A'!G3),";",IF('zap_útěcha A'!H3="0","-0",IF(LEN('zap_útěcha A'!H3)&gt;0,-'zap_útěcha A'!H3,'zap_útěcha A'!H3)),";",IF(LEN('zap_útěcha A'!I3)&gt;0,-'zap_útěcha A'!I3,'zap_útěcha A'!I3),")")," "))</f>
        <v>3:0   (9;9;7;;)</v>
      </c>
      <c r="E9" s="75"/>
      <c r="F9" s="78"/>
      <c r="G9" s="75"/>
    </row>
    <row r="10" spans="1:8" ht="12" customHeight="1" x14ac:dyDescent="0.3">
      <c r="A10" s="216">
        <v>22</v>
      </c>
      <c r="B10" s="218">
        <v>5</v>
      </c>
      <c r="C10" s="74" t="str">
        <f>IF(A10&gt;0,VLOOKUP(A10,seznam!$A$2:$C$129,3),"------")</f>
        <v>MK Řeznovice</v>
      </c>
      <c r="D10" s="75"/>
      <c r="E10" s="75"/>
      <c r="F10" s="79" t="str">
        <f>IF('zap_útěcha A'!W7&gt;'zap_útěcha A'!Y7,'zap_útěcha A'!O7,IF('zap_útěcha A'!W7&lt;'zap_útěcha A'!Y7,'zap_útěcha A'!Q7," "))</f>
        <v>Plotzer Robin</v>
      </c>
      <c r="G10" s="75"/>
    </row>
    <row r="11" spans="1:8" ht="12" customHeight="1" x14ac:dyDescent="0.3">
      <c r="A11" s="217"/>
      <c r="B11" s="218"/>
      <c r="C11" s="92" t="str">
        <f>IF(A10&gt;0,VLOOKUP(A10,seznam!$A$2:$C$129,2),"------")</f>
        <v>Plotzer Robin</v>
      </c>
      <c r="D11" s="75"/>
      <c r="E11" s="75"/>
      <c r="F11" s="78" t="str">
        <f>IF('zap_útěcha A'!W7&gt;'zap_útěcha A'!Y7,CONCATENATE('zap_útěcha A'!W7,":",'zap_útěcha A'!Y7,"   (",'zap_útěcha A'!R7,";",'zap_útěcha A'!S7,";",'zap_útěcha A'!T7,";",'zap_útěcha A'!U7,";",'zap_útěcha A'!V7,")"),IF('zap_útěcha A'!W7&lt;'zap_útěcha A'!Y7,CONCATENATE('zap_útěcha A'!Y7,":",'zap_útěcha A'!W7,"   (",IF('zap_útěcha A'!R7="0","-0",-'zap_útěcha A'!R7),";",IF('zap_útěcha A'!S7="0","-0",-'zap_útěcha A'!S7),";",IF('zap_útěcha A'!T7="0","-0",-'zap_útěcha A'!T7),";",IF('zap_útěcha A'!U7="0","-0",IF(LEN('zap_útěcha A'!U7)&gt;0,-'zap_útěcha A'!U7,'zap_útěcha A'!U7)),";",IF(LEN('zap_útěcha A'!V7)&gt;0,-'zap_útěcha A'!V7,'zap_útěcha A'!V7),")")," "))</f>
        <v>3:1   (-8;9;7;9;)</v>
      </c>
      <c r="G11" s="78"/>
    </row>
    <row r="12" spans="1:8" ht="12" customHeight="1" x14ac:dyDescent="0.3">
      <c r="A12" s="216">
        <v>13</v>
      </c>
      <c r="B12" s="218">
        <v>6</v>
      </c>
      <c r="C12" s="76" t="str">
        <f>IF(A12&gt;0,VLOOKUP(A12,seznam!$A$2:$C$129,3),"------")</f>
        <v>KST FOSFA LVA</v>
      </c>
      <c r="D12" s="77" t="str">
        <f>IF('zap_útěcha A'!J4&gt;'zap_útěcha A'!L4,'zap_útěcha A'!B4,IF('zap_útěcha A'!J4&lt;'zap_útěcha A'!L4,'zap_útěcha A'!D4," "))</f>
        <v>Plotzer Robin</v>
      </c>
      <c r="E12" s="75"/>
      <c r="F12" s="78"/>
      <c r="G12" s="78"/>
    </row>
    <row r="13" spans="1:8" ht="12" customHeight="1" x14ac:dyDescent="0.3">
      <c r="A13" s="217"/>
      <c r="B13" s="218"/>
      <c r="C13" s="93" t="str">
        <f>IF(A12&gt;0,VLOOKUP(A12,seznam!$A$2:$C$129,2),"------")</f>
        <v>Klašková Alžběta</v>
      </c>
      <c r="D13" s="75" t="str">
        <f>IF('zap_útěcha A'!J4&gt;'zap_útěcha A'!L4,CONCATENATE('zap_útěcha A'!J4,":",'zap_útěcha A'!L4,"   (",'zap_útěcha A'!E4,";",'zap_útěcha A'!F4,";",'zap_útěcha A'!G4,";",'zap_útěcha A'!H4,";",'zap_útěcha A'!I4,")"),IF('zap_útěcha A'!J4&lt;'zap_útěcha A'!L4,CONCATENATE('zap_útěcha A'!L4,":",'zap_útěcha A'!J4,"   (",IF('zap_útěcha A'!E4="0","-0",-'zap_útěcha A'!E4),";",IF('zap_útěcha A'!F4="0","-0",-'zap_útěcha A'!F4),";",IF('zap_útěcha A'!G4="0","-0",-'zap_útěcha A'!G4),";",IF('zap_útěcha A'!H4="0","-0",IF(LEN('zap_útěcha A'!H4)&gt;0,-'zap_útěcha A'!H4,'zap_útěcha A'!H4)),";",IF(LEN('zap_útěcha A'!I4)&gt;0,-'zap_útěcha A'!I4,'zap_útěcha A'!I4),")")," "))</f>
        <v>3:1   (6;-9;2;4;)</v>
      </c>
      <c r="E13" s="78"/>
      <c r="F13" s="78"/>
      <c r="G13" s="78"/>
    </row>
    <row r="14" spans="1:8" ht="12" customHeight="1" x14ac:dyDescent="0.3">
      <c r="A14" s="216"/>
      <c r="B14" s="218">
        <v>7</v>
      </c>
      <c r="C14" s="74" t="str">
        <f>IF(A14&gt;0,VLOOKUP(A14,seznam!$A$2:$C$129,3),"------")</f>
        <v>------</v>
      </c>
      <c r="D14" s="75"/>
      <c r="E14" s="79" t="str">
        <f>IF('zap_útěcha A'!W3&gt;'zap_útěcha A'!Y3,'zap_útěcha A'!O3,IF('zap_útěcha A'!W3&lt;'zap_útěcha A'!Y3,'zap_útěcha A'!Q3," "))</f>
        <v>Plotzer Robin</v>
      </c>
      <c r="F14" s="78"/>
      <c r="G14" s="78"/>
    </row>
    <row r="15" spans="1:8" ht="12" customHeight="1" x14ac:dyDescent="0.3">
      <c r="A15" s="217"/>
      <c r="B15" s="218"/>
      <c r="C15" s="92" t="str">
        <f>IF(A14&gt;0,VLOOKUP(A14,seznam!$A$2:$C$129,2),"------")</f>
        <v>------</v>
      </c>
      <c r="D15" s="75"/>
      <c r="E15" s="78" t="str">
        <f>IF('zap_útěcha A'!W3&gt;'zap_útěcha A'!Y3,CONCATENATE('zap_útěcha A'!W3,":",'zap_útěcha A'!Y3,"   (",'zap_útěcha A'!R3,";",'zap_útěcha A'!S3,";",'zap_útěcha A'!T3,";",'zap_útěcha A'!U3,";",'zap_útěcha A'!V3,")"),IF('zap_útěcha A'!W3&lt;'zap_útěcha A'!Y3,CONCATENATE('zap_útěcha A'!Y3,":",'zap_útěcha A'!W3,"   (",IF('zap_útěcha A'!R3="0","-0",-'zap_útěcha A'!R3),";",IF('zap_útěcha A'!S3="0","-0",-'zap_útěcha A'!S3),";",IF('zap_útěcha A'!T3="0","-0",-'zap_útěcha A'!T3),";",IF('zap_útěcha A'!U3="0","-0",IF(LEN('zap_útěcha A'!U3)&gt;0,-'zap_útěcha A'!U3,'zap_útěcha A'!U3)),";",IF(LEN('zap_útěcha A'!V3)&gt;0,-'zap_útěcha A'!V3,'zap_útěcha A'!V3),")")," "))</f>
        <v>3:1   (6;-9;2;4;)</v>
      </c>
      <c r="F15" s="75"/>
      <c r="G15" s="78"/>
    </row>
    <row r="16" spans="1:8" ht="12" customHeight="1" x14ac:dyDescent="0.3">
      <c r="A16" s="216">
        <v>21</v>
      </c>
      <c r="B16" s="218">
        <v>8</v>
      </c>
      <c r="C16" s="76" t="str">
        <f>IF(A16&gt;0,VLOOKUP(A16,seznam!$A$2:$C$129,3),"------")</f>
        <v>MS Brno</v>
      </c>
      <c r="D16" s="77" t="str">
        <f>IF('zap_útěcha A'!J5&gt;'zap_útěcha A'!L5,'zap_útěcha A'!B5,IF('zap_útěcha A'!J5&lt;'zap_útěcha A'!L5,'zap_útěcha A'!D5," "))</f>
        <v>Hrdličková Veronika</v>
      </c>
      <c r="E16" s="78"/>
      <c r="F16" s="75"/>
      <c r="G16" s="78"/>
    </row>
    <row r="17" spans="1:7" ht="12" customHeight="1" x14ac:dyDescent="0.3">
      <c r="A17" s="217"/>
      <c r="B17" s="218"/>
      <c r="C17" s="93" t="str">
        <f>IF(A16&gt;0,VLOOKUP(A16,seznam!$A$2:$C$129,2),"------")</f>
        <v>Hrdličková Veronika</v>
      </c>
      <c r="D17" s="75" t="str">
        <f>IF('zap_útěcha A'!J5&gt;'zap_útěcha A'!L5,CONCATENATE('zap_útěcha A'!J5,":",'zap_útěcha A'!L5,"   (",'zap_útěcha A'!E5,";",'zap_útěcha A'!F5,";",'zap_útěcha A'!G5,";",'zap_útěcha A'!H5,";",'zap_útěcha A'!I5,")"),IF('zap_útěcha A'!J5&lt;'zap_útěcha A'!L5,CONCATENATE('zap_útěcha A'!L5,":",'zap_útěcha A'!J5,"   (",IF('zap_útěcha A'!E5="0","-0",-'zap_útěcha A'!E5),";",IF('zap_útěcha A'!F5="0","-0",-'zap_útěcha A'!F5),";",IF('zap_útěcha A'!G5="0","-0",-'zap_útěcha A'!G5),";",IF('zap_útěcha A'!H5="0","-0",IF(LEN('zap_útěcha A'!H5)&gt;0,-'zap_útěcha A'!H5,'zap_útěcha A'!H5)),";",IF(LEN('zap_útěcha A'!I5)&gt;0,-'zap_útěcha A'!I5,'zap_útěcha A'!I5),")")," "))</f>
        <v>3:0   (0;0;0;;)</v>
      </c>
      <c r="E17" s="75"/>
      <c r="F17" s="75"/>
      <c r="G17" s="78"/>
    </row>
    <row r="18" spans="1:7" ht="12" customHeight="1" x14ac:dyDescent="0.3">
      <c r="A18" s="216">
        <v>20</v>
      </c>
      <c r="B18" s="218">
        <v>9</v>
      </c>
      <c r="C18" s="74" t="str">
        <f>IF(A18&gt;0,VLOOKUP(A18,seznam!$A$2:$C$129,3),"------")</f>
        <v>SKST Hodonín</v>
      </c>
      <c r="D18" s="75"/>
      <c r="E18" s="75"/>
      <c r="F18" s="75"/>
      <c r="G18" s="79" t="str">
        <f>IF('zap_útěcha A'!W10&gt;'zap_útěcha A'!Y10,'zap_útěcha A'!O10,IF('zap_útěcha A'!W10&lt;'zap_útěcha A'!Y10,'zap_útěcha A'!Q10," "))</f>
        <v>Plotzer Robin</v>
      </c>
    </row>
    <row r="19" spans="1:7" ht="12" customHeight="1" x14ac:dyDescent="0.3">
      <c r="A19" s="217"/>
      <c r="B19" s="218"/>
      <c r="C19" s="92" t="str">
        <f>IF(A18&gt;0,VLOOKUP(A18,seznam!$A$2:$C$129,2),"------")</f>
        <v>Hasoňová Jana</v>
      </c>
      <c r="D19" s="75"/>
      <c r="E19" s="75"/>
      <c r="F19" s="82"/>
      <c r="G19" t="str">
        <f>IF('zap_útěcha A'!W10&gt;'zap_útěcha A'!Y10,CONCATENATE('zap_útěcha A'!W10,":",'zap_útěcha A'!Y10,"   (",'zap_útěcha A'!R10,";",'zap_útěcha A'!S10,";",'zap_útěcha A'!T10,";",'zap_útěcha A'!U10,";",'zap_útěcha A'!V10,")"),IF('zap_útěcha A'!W10&lt;'zap_útěcha A'!Y10,CONCATENATE('zap_útěcha A'!Y10,":",'zap_útěcha A'!W10,"   (",IF('zap_útěcha A'!R10="0","-0",-'zap_útěcha A'!R10),";",IF('zap_útěcha A'!S10="0","-0",-'zap_útěcha A'!S10),";",IF('zap_útěcha A'!T10="0","-0",-'zap_útěcha A'!T10),";",IF('zap_útěcha A'!U10="0","-0",IF(LEN('zap_útěcha A'!U10)&gt;0,-'zap_útěcha A'!U10,'zap_útěcha A'!U10)),";",IF(LEN('zap_útěcha A'!V10)&gt;0,-'zap_útěcha A'!V10,'zap_útěcha A'!V10),")")," "))</f>
        <v>3:1   (7;-4;9;8;)</v>
      </c>
    </row>
    <row r="20" spans="1:7" ht="12" customHeight="1" x14ac:dyDescent="0.3">
      <c r="A20" s="216"/>
      <c r="B20" s="218">
        <v>10</v>
      </c>
      <c r="C20" s="76" t="str">
        <f>IF(A20&gt;0,VLOOKUP(A20,seznam!$A$2:$C$129,3),"------")</f>
        <v>------</v>
      </c>
      <c r="D20" s="77" t="str">
        <f>IF('zap_útěcha A'!J6&gt;'zap_útěcha A'!L6,'zap_útěcha A'!B6,IF('zap_útěcha A'!J6&lt;'zap_útěcha A'!L6,'zap_útěcha A'!D6," "))</f>
        <v>Hasoňová Jana</v>
      </c>
      <c r="E20" s="75"/>
      <c r="F20" s="82"/>
      <c r="G20"/>
    </row>
    <row r="21" spans="1:7" ht="12" customHeight="1" x14ac:dyDescent="0.3">
      <c r="A21" s="217"/>
      <c r="B21" s="218"/>
      <c r="C21" s="93" t="str">
        <f>IF(A20&gt;0,VLOOKUP(A20,seznam!$A$2:$C$129,2),"------")</f>
        <v>------</v>
      </c>
      <c r="D21" s="75" t="str">
        <f>IF('zap_útěcha A'!J6&gt;'zap_útěcha A'!L6,CONCATENATE('zap_útěcha A'!J6,":",'zap_útěcha A'!L6,"   (",'zap_útěcha A'!E6,";",'zap_útěcha A'!F6,";",'zap_útěcha A'!G6,";",'zap_útěcha A'!H6,";",'zap_útěcha A'!I6,")"),IF('zap_útěcha A'!J6&lt;'zap_útěcha A'!L6,CONCATENATE('zap_útěcha A'!L6,":",'zap_útěcha A'!J6,"   (",IF('zap_útěcha A'!E6="0","-0",-'zap_útěcha A'!E6),";",IF('zap_útěcha A'!F6="0","-0",-'zap_útěcha A'!F6),";",IF('zap_útěcha A'!G6="0","-0",-'zap_útěcha A'!G6),";",IF('zap_útěcha A'!H6="0","-0",IF(LEN('zap_útěcha A'!H6)&gt;0,-'zap_útěcha A'!H6,'zap_útěcha A'!H6)),";",IF(LEN('zap_útěcha A'!I6)&gt;0,-'zap_útěcha A'!I6,'zap_útěcha A'!I6),")")," "))</f>
        <v>3:0   (;;;;)</v>
      </c>
      <c r="E21" s="78"/>
      <c r="F21" s="82"/>
      <c r="G21"/>
    </row>
    <row r="22" spans="1:7" ht="12" customHeight="1" x14ac:dyDescent="0.3">
      <c r="A22" s="216">
        <v>23</v>
      </c>
      <c r="B22" s="218">
        <v>11</v>
      </c>
      <c r="C22" s="74" t="str">
        <f>IF(A22&gt;0,VLOOKUP(A22,seznam!$A$2:$C$129,3),"------")</f>
        <v>STK Zbraslavec</v>
      </c>
      <c r="D22" s="75"/>
      <c r="E22" s="79" t="str">
        <f>IF('zap_útěcha A'!W4&gt;'zap_útěcha A'!Y4,'zap_útěcha A'!O4,IF('zap_útěcha A'!W4&lt;'zap_útěcha A'!Y4,'zap_útěcha A'!Q4," "))</f>
        <v>Křepelová Kamila</v>
      </c>
      <c r="F22" s="82"/>
      <c r="G22"/>
    </row>
    <row r="23" spans="1:7" ht="12" customHeight="1" x14ac:dyDescent="0.3">
      <c r="A23" s="217"/>
      <c r="B23" s="218"/>
      <c r="C23" s="92" t="str">
        <f>IF(A22&gt;0,VLOOKUP(A22,seznam!$A$2:$C$129,2),"------")</f>
        <v>Křepelová Kamila</v>
      </c>
      <c r="D23" s="75"/>
      <c r="E23" s="78" t="str">
        <f>IF('zap_útěcha A'!W4&gt;'zap_útěcha A'!Y4,CONCATENATE('zap_útěcha A'!W4,":",'zap_útěcha A'!Y4,"   (",'zap_útěcha A'!R4,";",'zap_útěcha A'!S4,";",'zap_útěcha A'!T4,";",'zap_útěcha A'!U4,";",'zap_útěcha A'!V4,")"),IF('zap_útěcha A'!W4&lt;'zap_útěcha A'!Y4,CONCATENATE('zap_útěcha A'!Y4,":",'zap_útěcha A'!W4,"   (",IF('zap_útěcha A'!R4="0","-0",-'zap_útěcha A'!R4),";",IF('zap_útěcha A'!S4="0","-0",-'zap_útěcha A'!S4),";",IF('zap_útěcha A'!T4="0","-0",-'zap_útěcha A'!T4),";",IF('zap_útěcha A'!U4="0","-0",IF(LEN('zap_útěcha A'!U4)&gt;0,-'zap_útěcha A'!U4,'zap_útěcha A'!U4)),";",IF(LEN('zap_útěcha A'!V4)&gt;0,-'zap_útěcha A'!V4,'zap_útěcha A'!V4),")")," "))</f>
        <v>3:2   (-5;3;-7;6;7)</v>
      </c>
      <c r="F23" s="81"/>
      <c r="G23"/>
    </row>
    <row r="24" spans="1:7" ht="12" customHeight="1" x14ac:dyDescent="0.3">
      <c r="A24" s="216">
        <v>24</v>
      </c>
      <c r="B24" s="218">
        <v>12</v>
      </c>
      <c r="C24" s="76" t="str">
        <f>IF(A24&gt;0,VLOOKUP(A24,seznam!$A$2:$C$129,3),"------")</f>
        <v>KST FOSFA LVA</v>
      </c>
      <c r="D24" s="77" t="str">
        <f>IF('zap_útěcha A'!J7&gt;'zap_útěcha A'!L7,'zap_útěcha A'!B7,IF('zap_útěcha A'!J7&lt;'zap_útěcha A'!L7,'zap_útěcha A'!D7," "))</f>
        <v>Křepelová Kamila</v>
      </c>
      <c r="E24" s="78"/>
      <c r="F24" s="81"/>
      <c r="G24"/>
    </row>
    <row r="25" spans="1:7" ht="12" customHeight="1" x14ac:dyDescent="0.3">
      <c r="A25" s="217"/>
      <c r="B25" s="218"/>
      <c r="C25" s="93" t="str">
        <f>IF(A24&gt;0,VLOOKUP(A24,seznam!$A$2:$C$129,2),"------")</f>
        <v>Spěvák Šimon</v>
      </c>
      <c r="D25" s="75" t="str">
        <f>IF('zap_útěcha A'!J7&gt;'zap_útěcha A'!L7,CONCATENATE('zap_útěcha A'!J7,":",'zap_útěcha A'!L7,"   (",'zap_útěcha A'!E7,";",'zap_útěcha A'!F7,";",'zap_útěcha A'!G7,";",'zap_útěcha A'!H7,";",'zap_útěcha A'!I7,")"),IF('zap_útěcha A'!J7&lt;'zap_útěcha A'!L7,CONCATENATE('zap_útěcha A'!L7,":",'zap_útěcha A'!J7,"   (",IF('zap_útěcha A'!E7="0","-0",-'zap_útěcha A'!E7),";",IF('zap_útěcha A'!F7="0","-0",-'zap_útěcha A'!F7),";",IF('zap_útěcha A'!G7="0","-0",-'zap_útěcha A'!G7),";",IF('zap_útěcha A'!H7="0","-0",IF(LEN('zap_útěcha A'!H7)&gt;0,-'zap_útěcha A'!H7,'zap_útěcha A'!H7)),";",IF(LEN('zap_útěcha A'!I7)&gt;0,-'zap_útěcha A'!I7,'zap_útěcha A'!I7),")")," "))</f>
        <v>3:2   (11;9;-5;-4;8)</v>
      </c>
      <c r="E25" s="75"/>
      <c r="F25" s="81"/>
      <c r="G25"/>
    </row>
    <row r="26" spans="1:7" ht="12" customHeight="1" x14ac:dyDescent="0.3">
      <c r="A26" s="216">
        <v>17</v>
      </c>
      <c r="B26" s="218">
        <v>13</v>
      </c>
      <c r="C26" s="74" t="str">
        <f>IF(A26&gt;0,VLOOKUP(A26,seznam!$A$2:$C$129,3),"------")</f>
        <v>Sokol Znojmo-Orel Únanov</v>
      </c>
      <c r="D26" s="75"/>
      <c r="E26" s="75"/>
      <c r="F26" s="84" t="str">
        <f>IF('zap_útěcha A'!W8&gt;'zap_útěcha A'!Y8,'zap_útěcha A'!O8,IF('zap_útěcha A'!W8&lt;'zap_útěcha A'!Y8,'zap_útěcha A'!Q8," "))</f>
        <v>Řezníček Filip</v>
      </c>
      <c r="G26"/>
    </row>
    <row r="27" spans="1:7" ht="12" customHeight="1" x14ac:dyDescent="0.3">
      <c r="A27" s="217"/>
      <c r="B27" s="218"/>
      <c r="C27" s="92" t="str">
        <f>IF(A26&gt;0,VLOOKUP(A26,seznam!$A$2:$C$129,2),"------")</f>
        <v>Marek František</v>
      </c>
      <c r="D27" s="75"/>
      <c r="E27" s="75"/>
      <c r="F27" s="78" t="str">
        <f>IF('zap_útěcha A'!W8&gt;'zap_útěcha A'!Y8,CONCATENATE('zap_útěcha A'!W8,":",'zap_útěcha A'!Y8,"   (",'zap_útěcha A'!R8,";",'zap_útěcha A'!S8,";",'zap_útěcha A'!T8,";",'zap_útěcha A'!U8,";",'zap_útěcha A'!V8,")"),IF('zap_útěcha A'!W8&lt;'zap_útěcha A'!Y8,CONCATENATE('zap_útěcha A'!Y8,":",'zap_útěcha A'!W8,"   (",IF('zap_útěcha A'!R8="0","-0",-'zap_útěcha A'!R8),";",IF('zap_útěcha A'!S8="0","-0",-'zap_útěcha A'!S8),";",IF('zap_útěcha A'!T8="0","-0",-'zap_útěcha A'!T8),";",IF('zap_útěcha A'!U8="0","-0",IF(LEN('zap_útěcha A'!U8)&gt;0,-'zap_útěcha A'!U8,'zap_útěcha A'!U8)),";",IF(LEN('zap_útěcha A'!V8)&gt;0,-'zap_útěcha A'!V8,'zap_útěcha A'!V8),")")," "))</f>
        <v>2:0   (11;7;0;;)</v>
      </c>
      <c r="G27"/>
    </row>
    <row r="28" spans="1:7" ht="12" customHeight="1" x14ac:dyDescent="0.3">
      <c r="A28" s="216">
        <v>18</v>
      </c>
      <c r="B28" s="218">
        <v>14</v>
      </c>
      <c r="C28" s="76" t="str">
        <f>IF(A28&gt;0,VLOOKUP(A28,seznam!$A$2:$C$129,3),"------")</f>
        <v>KST FOSFA LVA</v>
      </c>
      <c r="D28" s="77" t="str">
        <f>IF('zap_útěcha A'!J8&gt;'zap_útěcha A'!L8,'zap_útěcha A'!B8,IF('zap_útěcha A'!J8&lt;'zap_útěcha A'!L8,'zap_útěcha A'!D8," "))</f>
        <v>Marek František</v>
      </c>
      <c r="E28" s="75"/>
      <c r="F28" s="78"/>
      <c r="G28"/>
    </row>
    <row r="29" spans="1:7" ht="12" customHeight="1" x14ac:dyDescent="0.3">
      <c r="A29" s="217"/>
      <c r="B29" s="218"/>
      <c r="C29" s="93" t="str">
        <f>IF(A28&gt;0,VLOOKUP(A28,seznam!$A$2:$C$129,2),"------")</f>
        <v>Sýkora Šebestián</v>
      </c>
      <c r="D29" s="75" t="str">
        <f>IF('zap_útěcha A'!J8&gt;'zap_útěcha A'!L8,CONCATENATE('zap_útěcha A'!J8,":",'zap_útěcha A'!L8,"   (",'zap_útěcha A'!E8,";",'zap_útěcha A'!F8,";",'zap_útěcha A'!G8,";",'zap_útěcha A'!H8,";",'zap_útěcha A'!I8,")"),IF('zap_útěcha A'!J8&lt;'zap_útěcha A'!L8,CONCATENATE('zap_útěcha A'!L8,":",'zap_útěcha A'!J8,"   (",IF('zap_útěcha A'!E8="0","-0",-'zap_útěcha A'!E8),";",IF('zap_útěcha A'!F8="0","-0",-'zap_útěcha A'!F8),";",IF('zap_útěcha A'!G8="0","-0",-'zap_útěcha A'!G8),";",IF('zap_útěcha A'!H8="0","-0",IF(LEN('zap_útěcha A'!H8)&gt;0,-'zap_útěcha A'!H8,'zap_útěcha A'!H8)),";",IF(LEN('zap_útěcha A'!I8)&gt;0,-'zap_útěcha A'!I8,'zap_útěcha A'!I8),")")," "))</f>
        <v>3:2   (-10;6;-11;7;4)</v>
      </c>
      <c r="E29" s="78"/>
      <c r="F29" s="78"/>
      <c r="G29"/>
    </row>
    <row r="30" spans="1:7" ht="12" customHeight="1" x14ac:dyDescent="0.3">
      <c r="A30" s="216"/>
      <c r="B30" s="218">
        <v>15</v>
      </c>
      <c r="C30" s="74" t="str">
        <f>IF(A30&gt;0,VLOOKUP(A30,seznam!$A$2:$C$129,3),"------")</f>
        <v>------</v>
      </c>
      <c r="D30" s="75"/>
      <c r="E30" s="79" t="str">
        <f>IF('zap_útěcha A'!W5&gt;'zap_útěcha A'!Y5,'zap_útěcha A'!O5,IF('zap_útěcha A'!W5&lt;'zap_útěcha A'!Y5,'zap_útěcha A'!Q5," "))</f>
        <v>Řezníček Filip</v>
      </c>
      <c r="F30" s="78"/>
      <c r="G30"/>
    </row>
    <row r="31" spans="1:7" ht="12" customHeight="1" x14ac:dyDescent="0.3">
      <c r="A31" s="217"/>
      <c r="B31" s="218"/>
      <c r="C31" s="92" t="str">
        <f>IF(A30&gt;0,VLOOKUP(A30,seznam!$A$2:$C$129,2),"------")</f>
        <v>------</v>
      </c>
      <c r="D31" s="75"/>
      <c r="E31" s="78" t="str">
        <f>IF('zap_útěcha A'!W5&gt;'zap_útěcha A'!Y5,CONCATENATE('zap_útěcha A'!W5,":",'zap_útěcha A'!Y5,"   (",'zap_útěcha A'!R5,";",'zap_útěcha A'!S5,";",'zap_útěcha A'!T5,";",'zap_útěcha A'!U5,";",'zap_útěcha A'!V5,")"),IF('zap_útěcha A'!W5&lt;'zap_útěcha A'!Y5,CONCATENATE('zap_útěcha A'!Y5,":",'zap_útěcha A'!W5,"   (",IF('zap_útěcha A'!R5="0","-0",-'zap_útěcha A'!R5),";",IF('zap_útěcha A'!S5="0","-0",-'zap_útěcha A'!S5),";",IF('zap_útěcha A'!T5="0","-0",-'zap_útěcha A'!T5),";",IF('zap_útěcha A'!U5="0","-0",IF(LEN('zap_útěcha A'!U5)&gt;0,-'zap_útěcha A'!U5,'zap_útěcha A'!U5)),";",IF(LEN('zap_útěcha A'!V5)&gt;0,-'zap_útěcha A'!V5,'zap_útěcha A'!V5),")")," "))</f>
        <v>3:2   (-5;11;-9;8;7)</v>
      </c>
      <c r="F31" s="75"/>
      <c r="G31"/>
    </row>
    <row r="32" spans="1:7" ht="12" customHeight="1" x14ac:dyDescent="0.3">
      <c r="A32" s="216">
        <v>19</v>
      </c>
      <c r="B32" s="218">
        <v>16</v>
      </c>
      <c r="C32" s="76" t="str">
        <f>IF(A32&gt;0,VLOOKUP(A32,seznam!$A$2:$C$129,3),"------")</f>
        <v>SK Přerov</v>
      </c>
      <c r="D32" s="77" t="str">
        <f>IF('zap_útěcha A'!J9&gt;'zap_útěcha A'!L9,'zap_útěcha A'!B9,IF('zap_útěcha A'!J9&lt;'zap_útěcha A'!L9,'zap_útěcha A'!D9," "))</f>
        <v>Řezníček Filip</v>
      </c>
      <c r="E32" s="78"/>
      <c r="F32" s="75"/>
      <c r="G32"/>
    </row>
    <row r="33" spans="1:7" ht="12" customHeight="1" x14ac:dyDescent="0.3">
      <c r="A33" s="217"/>
      <c r="B33" s="218"/>
      <c r="C33" s="93" t="str">
        <f>IF(A32&gt;0,VLOOKUP(A32,seznam!$A$2:$C$129,2),"------")</f>
        <v>Řezníček Filip</v>
      </c>
      <c r="D33" s="75" t="str">
        <f>IF('zap_útěcha A'!J9&gt;'zap_útěcha A'!L9,CONCATENATE('zap_útěcha A'!J9,":",'zap_útěcha A'!L9,"   (",'zap_útěcha A'!E9,";",'zap_útěcha A'!F9,";",'zap_útěcha A'!G9,";",'zap_útěcha A'!H9,";",'zap_útěcha A'!I9,")"),IF('zap_útěcha A'!J9&lt;'zap_útěcha A'!L9,CONCATENATE('zap_útěcha A'!L9,":",'zap_útěcha A'!J9,"   (",IF('zap_útěcha A'!E9="0","-0",-'zap_útěcha A'!E9),";",IF('zap_útěcha A'!F9="0","-0",-'zap_útěcha A'!F9),";",IF('zap_útěcha A'!G9="0","-0",-'zap_útěcha A'!G9),";",IF('zap_útěcha A'!H9="0","-0",IF(LEN('zap_útěcha A'!H9)&gt;0,-'zap_útěcha A'!H9,'zap_útěcha A'!H9)),";",IF(LEN('zap_útěcha A'!I9)&gt;0,-'zap_útěcha A'!I9,'zap_útěcha A'!I9),")")," "))</f>
        <v>3:0   (0;0;0;;)</v>
      </c>
      <c r="E33" s="75"/>
      <c r="F33" s="75"/>
      <c r="G33"/>
    </row>
  </sheetData>
  <mergeCells count="34">
    <mergeCell ref="A6:A7"/>
    <mergeCell ref="B6:B7"/>
    <mergeCell ref="B1:G1"/>
    <mergeCell ref="A2:A3"/>
    <mergeCell ref="B2:B3"/>
    <mergeCell ref="A4:A5"/>
    <mergeCell ref="B4:B5"/>
    <mergeCell ref="A8:A9"/>
    <mergeCell ref="B8:B9"/>
    <mergeCell ref="A10:A11"/>
    <mergeCell ref="B10:B11"/>
    <mergeCell ref="A12:A13"/>
    <mergeCell ref="B12:B13"/>
    <mergeCell ref="B14:B15"/>
    <mergeCell ref="A16:A17"/>
    <mergeCell ref="B16:B17"/>
    <mergeCell ref="A18:A19"/>
    <mergeCell ref="B18:B19"/>
    <mergeCell ref="A32:A33"/>
    <mergeCell ref="B32:B33"/>
    <mergeCell ref="F2:G3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27192-A151-4B6A-BF73-5E5A9167DA65}">
  <dimension ref="A1:Y10"/>
  <sheetViews>
    <sheetView workbookViewId="0">
      <selection activeCell="V10" sqref="V10"/>
    </sheetView>
  </sheetViews>
  <sheetFormatPr defaultRowHeight="12.5" x14ac:dyDescent="0.25"/>
  <cols>
    <col min="1" max="1" width="4.453125" customWidth="1"/>
    <col min="2" max="2" width="18.7265625" customWidth="1"/>
    <col min="3" max="3" width="2.7265625" style="1" customWidth="1"/>
    <col min="4" max="4" width="18.7265625" customWidth="1"/>
    <col min="5" max="12" width="2.7265625" customWidth="1"/>
    <col min="13" max="13" width="3.7265625" customWidth="1"/>
    <col min="14" max="14" width="4.453125" customWidth="1"/>
    <col min="15" max="15" width="18.7265625" customWidth="1"/>
    <col min="16" max="16" width="2.7265625" customWidth="1"/>
    <col min="17" max="17" width="18.7265625" customWidth="1"/>
    <col min="18" max="25" width="2.7265625" customWidth="1"/>
  </cols>
  <sheetData>
    <row r="1" spans="1:25" ht="13.5" thickBot="1" x14ac:dyDescent="0.35">
      <c r="A1" s="222" t="s">
        <v>22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N1" s="222" t="s">
        <v>23</v>
      </c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</row>
    <row r="2" spans="1:25" ht="13" x14ac:dyDescent="0.3">
      <c r="A2" s="50">
        <v>1</v>
      </c>
      <c r="B2" s="51" t="str">
        <f>' útěcha A'!C3</f>
        <v>Piškula Jakub</v>
      </c>
      <c r="C2" s="52" t="s">
        <v>10</v>
      </c>
      <c r="D2" s="10" t="str">
        <f>' útěcha A'!C5</f>
        <v>------</v>
      </c>
      <c r="E2" s="40"/>
      <c r="F2" s="41"/>
      <c r="G2" s="41"/>
      <c r="H2" s="41"/>
      <c r="I2" s="57"/>
      <c r="J2" s="55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 útěcha A'!D4</f>
        <v>Piškula Jakub</v>
      </c>
      <c r="P2" s="52" t="s">
        <v>10</v>
      </c>
      <c r="Q2" s="10" t="str">
        <f>' útěcha A'!D8</f>
        <v>Ides Samuel</v>
      </c>
      <c r="R2" s="40" t="s">
        <v>236</v>
      </c>
      <c r="S2" s="41" t="s">
        <v>250</v>
      </c>
      <c r="T2" s="41" t="s">
        <v>264</v>
      </c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ht="13" x14ac:dyDescent="0.3">
      <c r="A3" s="53">
        <v>2</v>
      </c>
      <c r="B3" s="48" t="str">
        <f>' útěcha A'!C7</f>
        <v>Ides Samuel</v>
      </c>
      <c r="C3" s="49" t="s">
        <v>10</v>
      </c>
      <c r="D3" s="11" t="str">
        <f>' útěcha A'!C9</f>
        <v>Svobodová Kristýna</v>
      </c>
      <c r="E3" s="42" t="s">
        <v>250</v>
      </c>
      <c r="F3" s="39" t="s">
        <v>250</v>
      </c>
      <c r="G3" s="39" t="s">
        <v>239</v>
      </c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3">
        <v>2</v>
      </c>
      <c r="O3" s="48" t="str">
        <f>' útěcha A'!D12</f>
        <v>Plotzer Robin</v>
      </c>
      <c r="P3" s="49" t="s">
        <v>10</v>
      </c>
      <c r="Q3" s="48" t="str">
        <f>' útěcha A'!D16</f>
        <v>Hrdličková Veronika</v>
      </c>
      <c r="R3" s="42" t="s">
        <v>236</v>
      </c>
      <c r="S3" s="39" t="s">
        <v>254</v>
      </c>
      <c r="T3" s="39" t="s">
        <v>241</v>
      </c>
      <c r="U3" s="39" t="s">
        <v>237</v>
      </c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1</v>
      </c>
    </row>
    <row r="4" spans="1:25" ht="13" x14ac:dyDescent="0.3">
      <c r="A4" s="53">
        <v>3</v>
      </c>
      <c r="B4" s="48" t="str">
        <f>' útěcha A'!C11</f>
        <v>Plotzer Robin</v>
      </c>
      <c r="C4" s="49" t="s">
        <v>10</v>
      </c>
      <c r="D4" s="11" t="str">
        <f>' útěcha A'!C13</f>
        <v>Klašková Alžběta</v>
      </c>
      <c r="E4" s="42" t="s">
        <v>236</v>
      </c>
      <c r="F4" s="39" t="s">
        <v>254</v>
      </c>
      <c r="G4" s="39" t="s">
        <v>241</v>
      </c>
      <c r="H4" s="39" t="s">
        <v>237</v>
      </c>
      <c r="I4" s="58"/>
      <c r="J4" s="56">
        <f t="shared" ref="J4:J9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9" si="1">IF(AND(LEN(E4)&gt;0,MID(E4,1,1)="-"),"1","0")+IF(AND(LEN(F4)&gt;0,MID(F4,1,1)="-"),"1","0")+IF(AND(LEN(G4)&gt;0,MID(G4,1,1)="-"),"1","0")+IF(AND(LEN(H4)&gt;0,MID(H4,1,1)="-"),"1","0")+IF(AND(LEN(I4)&gt;0,MID(I4,1,1)="-"),"1","0")</f>
        <v>1</v>
      </c>
      <c r="N4" s="53">
        <v>3</v>
      </c>
      <c r="O4" s="48" t="str">
        <f>' útěcha A'!D20</f>
        <v>Hasoňová Jana</v>
      </c>
      <c r="P4" s="49" t="s">
        <v>10</v>
      </c>
      <c r="Q4" s="11" t="str">
        <f>' útěcha A'!D24</f>
        <v>Křepelová Kamila</v>
      </c>
      <c r="R4" s="42" t="s">
        <v>242</v>
      </c>
      <c r="S4" s="39" t="s">
        <v>245</v>
      </c>
      <c r="T4" s="39" t="s">
        <v>239</v>
      </c>
      <c r="U4" s="39" t="s">
        <v>248</v>
      </c>
      <c r="V4" s="58" t="s">
        <v>257</v>
      </c>
      <c r="W4" s="56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2</v>
      </c>
      <c r="X4" s="26" t="s">
        <v>7</v>
      </c>
      <c r="Y4" s="27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 ht="13.5" thickBot="1" x14ac:dyDescent="0.35">
      <c r="A5" s="53">
        <v>4</v>
      </c>
      <c r="B5" s="48" t="str">
        <f>' útěcha A'!C15</f>
        <v>------</v>
      </c>
      <c r="C5" s="49" t="s">
        <v>10</v>
      </c>
      <c r="D5" s="11" t="str">
        <f>' útěcha A'!C17</f>
        <v>Hrdličková Veronika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v>3</v>
      </c>
      <c r="N5" s="54">
        <v>4</v>
      </c>
      <c r="O5" s="59" t="str">
        <f>' útěcha A'!D28</f>
        <v>Marek František</v>
      </c>
      <c r="P5" s="60" t="s">
        <v>10</v>
      </c>
      <c r="Q5" s="12" t="str">
        <f>' útěcha A'!D32</f>
        <v>Řezníček Filip</v>
      </c>
      <c r="R5" s="43" t="s">
        <v>242</v>
      </c>
      <c r="S5" s="44" t="s">
        <v>259</v>
      </c>
      <c r="T5" s="44" t="s">
        <v>250</v>
      </c>
      <c r="U5" s="44" t="s">
        <v>251</v>
      </c>
      <c r="V5" s="61" t="s">
        <v>257</v>
      </c>
      <c r="W5" s="62">
        <f t="shared" si="2"/>
        <v>2</v>
      </c>
      <c r="X5" s="29" t="s">
        <v>7</v>
      </c>
      <c r="Y5" s="30">
        <f t="shared" si="3"/>
        <v>3</v>
      </c>
    </row>
    <row r="6" spans="1:25" ht="13.5" thickBot="1" x14ac:dyDescent="0.35">
      <c r="A6" s="53">
        <v>5</v>
      </c>
      <c r="B6" s="48" t="str">
        <f>' útěcha A'!C19</f>
        <v>Hasoňová Jana</v>
      </c>
      <c r="C6" s="49" t="s">
        <v>10</v>
      </c>
      <c r="D6" s="11" t="str">
        <f>' útěcha A'!C21</f>
        <v>------</v>
      </c>
      <c r="E6" s="42"/>
      <c r="F6" s="39"/>
      <c r="G6" s="39"/>
      <c r="H6" s="39"/>
      <c r="I6" s="58"/>
      <c r="J6" s="56">
        <v>3</v>
      </c>
      <c r="K6" s="26" t="s">
        <v>7</v>
      </c>
      <c r="L6" s="27">
        <f t="shared" si="1"/>
        <v>0</v>
      </c>
      <c r="N6" s="223" t="s">
        <v>24</v>
      </c>
      <c r="O6" s="223"/>
      <c r="P6" s="223"/>
      <c r="Q6" s="223"/>
      <c r="R6" s="222"/>
      <c r="S6" s="222"/>
      <c r="T6" s="222"/>
      <c r="U6" s="222"/>
      <c r="V6" s="222"/>
      <c r="W6" s="222"/>
      <c r="X6" s="222"/>
      <c r="Y6" s="222"/>
    </row>
    <row r="7" spans="1:25" ht="13" x14ac:dyDescent="0.3">
      <c r="A7" s="53">
        <v>6</v>
      </c>
      <c r="B7" s="48" t="str">
        <f>' útěcha A'!C23</f>
        <v>Křepelová Kamila</v>
      </c>
      <c r="C7" s="49" t="s">
        <v>10</v>
      </c>
      <c r="D7" s="11" t="str">
        <f>' útěcha A'!C25</f>
        <v>Spěvák Šimon</v>
      </c>
      <c r="E7" s="42" t="s">
        <v>243</v>
      </c>
      <c r="F7" s="39" t="s">
        <v>250</v>
      </c>
      <c r="G7" s="39" t="s">
        <v>247</v>
      </c>
      <c r="H7" s="39" t="s">
        <v>246</v>
      </c>
      <c r="I7" s="58" t="s">
        <v>240</v>
      </c>
      <c r="J7" s="56">
        <f t="shared" si="0"/>
        <v>3</v>
      </c>
      <c r="K7" s="26" t="s">
        <v>7</v>
      </c>
      <c r="L7" s="27">
        <f t="shared" si="1"/>
        <v>2</v>
      </c>
      <c r="N7" s="50">
        <v>1</v>
      </c>
      <c r="O7" s="51" t="str">
        <f>' útěcha A'!E6</f>
        <v>Piškula Jakub</v>
      </c>
      <c r="P7" s="52" t="s">
        <v>10</v>
      </c>
      <c r="Q7" s="69" t="str">
        <f>' útěcha A'!E14</f>
        <v>Plotzer Robin</v>
      </c>
      <c r="R7" s="66" t="s">
        <v>240</v>
      </c>
      <c r="S7" s="41" t="s">
        <v>254</v>
      </c>
      <c r="T7" s="41" t="s">
        <v>257</v>
      </c>
      <c r="U7" s="41" t="s">
        <v>254</v>
      </c>
      <c r="V7" s="57"/>
      <c r="W7" s="55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1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3</v>
      </c>
    </row>
    <row r="8" spans="1:25" ht="13.5" thickBot="1" x14ac:dyDescent="0.35">
      <c r="A8" s="53">
        <v>7</v>
      </c>
      <c r="B8" s="48" t="str">
        <f>' útěcha A'!C27</f>
        <v>Marek František</v>
      </c>
      <c r="C8" s="49" t="s">
        <v>10</v>
      </c>
      <c r="D8" s="11" t="str">
        <f>' útěcha A'!C29</f>
        <v>Sýkora Šebestián</v>
      </c>
      <c r="E8" s="42" t="s">
        <v>252</v>
      </c>
      <c r="F8" s="39" t="s">
        <v>236</v>
      </c>
      <c r="G8" s="39" t="s">
        <v>259</v>
      </c>
      <c r="H8" s="39" t="s">
        <v>239</v>
      </c>
      <c r="I8" s="58" t="s">
        <v>237</v>
      </c>
      <c r="J8" s="56">
        <f t="shared" si="0"/>
        <v>3</v>
      </c>
      <c r="K8" s="26" t="s">
        <v>7</v>
      </c>
      <c r="L8" s="27">
        <f t="shared" si="1"/>
        <v>2</v>
      </c>
      <c r="N8" s="54">
        <v>2</v>
      </c>
      <c r="O8" s="59" t="str">
        <f>' útěcha A'!E22</f>
        <v>Křepelová Kamila</v>
      </c>
      <c r="P8" s="60" t="s">
        <v>10</v>
      </c>
      <c r="Q8" s="71" t="str">
        <f>' útěcha A'!E30</f>
        <v>Řezníček Filip</v>
      </c>
      <c r="R8" s="68" t="s">
        <v>259</v>
      </c>
      <c r="S8" s="44" t="s">
        <v>257</v>
      </c>
      <c r="T8" s="44"/>
      <c r="U8" s="44"/>
      <c r="V8" s="61"/>
      <c r="W8" s="62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0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2</v>
      </c>
    </row>
    <row r="9" spans="1:25" ht="13.5" thickBot="1" x14ac:dyDescent="0.35">
      <c r="A9" s="54">
        <v>8</v>
      </c>
      <c r="B9" s="59" t="str">
        <f>' útěcha A'!C31</f>
        <v>------</v>
      </c>
      <c r="C9" s="60" t="s">
        <v>10</v>
      </c>
      <c r="D9" s="12" t="str">
        <f>' útěcha A'!C33</f>
        <v>Řezníček Filip</v>
      </c>
      <c r="E9" s="43"/>
      <c r="F9" s="44"/>
      <c r="G9" s="44"/>
      <c r="H9" s="44"/>
      <c r="I9" s="61"/>
      <c r="J9" s="62">
        <f t="shared" si="0"/>
        <v>0</v>
      </c>
      <c r="K9" s="29" t="s">
        <v>7</v>
      </c>
      <c r="L9" s="30">
        <v>3</v>
      </c>
      <c r="N9" s="223" t="s">
        <v>71</v>
      </c>
      <c r="O9" s="223"/>
      <c r="P9" s="223"/>
      <c r="Q9" s="223"/>
      <c r="R9" s="222"/>
      <c r="S9" s="222"/>
      <c r="T9" s="222"/>
      <c r="U9" s="222"/>
      <c r="V9" s="222"/>
      <c r="W9" s="222"/>
      <c r="X9" s="222"/>
      <c r="Y9" s="222"/>
    </row>
    <row r="10" spans="1:25" ht="13.5" thickBot="1" x14ac:dyDescent="0.35">
      <c r="N10" s="102">
        <v>1</v>
      </c>
      <c r="O10" s="103" t="str">
        <f>' útěcha A'!F10</f>
        <v>Plotzer Robin</v>
      </c>
      <c r="P10" s="104" t="s">
        <v>10</v>
      </c>
      <c r="Q10" s="105" t="str">
        <f>' útěcha A'!F26</f>
        <v>Řezníček Filip</v>
      </c>
      <c r="R10" s="106" t="s">
        <v>239</v>
      </c>
      <c r="S10" s="107" t="s">
        <v>246</v>
      </c>
      <c r="T10" s="107" t="s">
        <v>250</v>
      </c>
      <c r="U10" s="107" t="s">
        <v>240</v>
      </c>
      <c r="V10" s="108"/>
      <c r="W10" s="109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3</v>
      </c>
      <c r="X10" s="110" t="s">
        <v>7</v>
      </c>
      <c r="Y10" s="111">
        <f>IF(AND(LEN(R10)&gt;0,MID(R10,1,1)="-"),"1","0")+IF(AND(LEN(S10)&gt;0,MID(S10,1,1)="-"),"1","0")+IF(AND(LEN(T10)&gt;0,MID(T10,1,1)="-"),"1","0")+IF(AND(LEN(U10)&gt;0,MID(U10,1,1)="-"),"1","0")+IF(AND(LEN(V10)&gt;0,MID(V10,1,1)="-"),"1","0")</f>
        <v>1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6"/>
  <sheetViews>
    <sheetView workbookViewId="0">
      <selection activeCell="A8" sqref="A8:A9"/>
    </sheetView>
  </sheetViews>
  <sheetFormatPr defaultRowHeight="13" x14ac:dyDescent="0.3"/>
  <cols>
    <col min="1" max="2" width="2.7265625" style="2" customWidth="1"/>
    <col min="3" max="3" width="18.7265625" style="2" customWidth="1"/>
    <col min="4" max="7" width="18.7265625" style="3" customWidth="1"/>
    <col min="9" max="9" width="16.453125" customWidth="1"/>
  </cols>
  <sheetData>
    <row r="1" spans="1:9" ht="31" customHeight="1" x14ac:dyDescent="0.25">
      <c r="A1" s="119"/>
      <c r="B1" s="195" t="s">
        <v>80</v>
      </c>
      <c r="C1" s="195"/>
      <c r="D1" s="195"/>
      <c r="E1" s="195"/>
      <c r="F1" s="195"/>
      <c r="G1" s="195"/>
    </row>
    <row r="2" spans="1:9" ht="12" customHeight="1" x14ac:dyDescent="0.3">
      <c r="A2" s="216">
        <v>31</v>
      </c>
      <c r="B2" s="219">
        <v>1</v>
      </c>
      <c r="C2" s="74" t="str">
        <f>IF(A2&gt;0,VLOOKUP(A2,seznam!$A$2:$C$129,3),"------")</f>
        <v>KST Blansko</v>
      </c>
      <c r="D2" s="75"/>
      <c r="E2" s="75"/>
      <c r="F2" s="220" t="str">
        <f>'1.st A+B'!Y2</f>
        <v>Strážnice 25.1.2025</v>
      </c>
      <c r="G2" s="221"/>
    </row>
    <row r="3" spans="1:9" ht="12" customHeight="1" x14ac:dyDescent="0.3">
      <c r="A3" s="217"/>
      <c r="B3" s="153"/>
      <c r="C3" s="92" t="str">
        <f>IF(A2&gt;0,VLOOKUP(A2,seznam!$A$2:$C$129,2),"------")</f>
        <v>Záviška Jan</v>
      </c>
      <c r="D3" s="75"/>
      <c r="E3" s="75"/>
      <c r="F3" s="221"/>
      <c r="G3" s="221"/>
      <c r="I3" t="str">
        <f>IF(LEN('zap_pav B'!E2)&gt;0,IF('zap_pav B'!J2&gt;'zap_pav B'!L2,CONCATENATE('zap_pav B'!J2,":",'zap_pav B'!L2,"   (",'zap_pav B'!E2,";",'zap_pav B'!F2,";",'zap_pav B'!G2,";",'zap_pav B'!H2,";",'zap_pav B'!I2,")"),IF('zap_pav B'!J2&lt;'zap_pav B'!L2,CONCATENATE('zap_pav B'!L2,":",'zap_pav B'!J2,"   (",IF('zap_pav B'!E2="0","-0",-'zap_pav B'!E2),";",IF('zap_pav B'!F2="0","-0",-'zap_pav B'!F2),";",IF('zap_pav B'!G2="0","-0",-'zap_pav B'!G2),";",IF('zap_pav B'!H2="0","-0",IF(LEN('zap_pav B'!H2)&gt;0,-'zap_pav B'!H2,'zap_pav B'!H2)),";",IF(LEN('zap_pav B'!I2)&gt;0,-'zap_pav B'!I2,'zap_pav B'!I2),")")," ")),IF(OR('zap_pav B'!B2="------",'zap_pav B'!D2="------",'zap_pav B'!J2='zap_pav B'!L2)," ","wo "))</f>
        <v>3:0   (6;4;5;;)</v>
      </c>
    </row>
    <row r="4" spans="1:9" ht="12" customHeight="1" x14ac:dyDescent="0.3">
      <c r="A4" s="216">
        <v>40</v>
      </c>
      <c r="B4" s="218">
        <v>2</v>
      </c>
      <c r="C4" s="76" t="str">
        <f>IF(A4&gt;0,VLOOKUP(A4,seznam!$A$2:$C$129,3),"------")</f>
        <v>MSK Břeclav</v>
      </c>
      <c r="D4" s="77" t="str">
        <f>IF('zap_pav B'!J2&gt;'zap_pav B'!L2,'zap_pav B'!B2,IF('zap_pav B'!J2&lt;'zap_pav B'!L2,'zap_pav B'!D2," "))</f>
        <v>Záviška Jan</v>
      </c>
      <c r="E4" s="75"/>
      <c r="F4" s="75"/>
      <c r="G4" s="75"/>
    </row>
    <row r="5" spans="1:9" ht="12" customHeight="1" x14ac:dyDescent="0.3">
      <c r="A5" s="217"/>
      <c r="B5" s="218"/>
      <c r="C5" s="93" t="str">
        <f>IF(A4&gt;0,VLOOKUP(A4,seznam!$A$2:$C$129,2),"------")</f>
        <v>Blažek Dominik</v>
      </c>
      <c r="D5" s="75" t="str">
        <f>IF('zap_pav B'!J2&gt;'zap_pav B'!L2,CONCATENATE('zap_pav B'!J2,":",'zap_pav B'!L2,"   (",'zap_pav B'!E2,";",'zap_pav B'!F2,";",'zap_pav B'!G2,";",'zap_pav B'!H2,";",'zap_pav B'!I2,")"),IF('zap_pav B'!J2&lt;'zap_pav B'!L2,CONCATENATE('zap_pav B'!L2,":",'zap_pav B'!J2,"   (",IF('zap_pav B'!E2="0","-0",-'zap_pav B'!E2),";",IF('zap_pav B'!F2="0","-0",-'zap_pav B'!F2),";",IF('zap_pav B'!G2="0","-0",-'zap_pav B'!G2),";",IF('zap_pav B'!H2="0","-0",IF(LEN('zap_pav B'!H2)&gt;0,-'zap_pav B'!H2,'zap_pav B'!H2)),";",IF(LEN('zap_pav B'!I2)&gt;0,-'zap_pav B'!I2,'zap_pav B'!I2),")")," "))</f>
        <v>3:0   (6;4;5;;)</v>
      </c>
      <c r="E5" s="78"/>
      <c r="F5" s="75"/>
      <c r="G5" s="75"/>
    </row>
    <row r="6" spans="1:9" ht="12" customHeight="1" x14ac:dyDescent="0.3">
      <c r="A6" s="216">
        <v>39</v>
      </c>
      <c r="B6" s="218">
        <v>3</v>
      </c>
      <c r="C6" s="74" t="str">
        <f>IF(A6&gt;0,VLOOKUP(A6,seznam!$A$2:$C$129,3),"------")</f>
        <v>Sokol Znojmo-Orel Únanov</v>
      </c>
      <c r="D6" s="75"/>
      <c r="E6" s="79" t="str">
        <f>IF('zap_pav B'!W2&gt;'zap_pav B'!Y2,'zap_pav B'!O2,IF('zap_pav B'!W2&lt;'zap_pav B'!Y2,'zap_pav B'!Q2," "))</f>
        <v>Látal Jan</v>
      </c>
      <c r="F6" s="75"/>
      <c r="G6" s="75"/>
    </row>
    <row r="7" spans="1:9" ht="12" customHeight="1" x14ac:dyDescent="0.3">
      <c r="A7" s="217"/>
      <c r="B7" s="218"/>
      <c r="C7" s="92" t="str">
        <f>IF(A6&gt;0,VLOOKUP(A6,seznam!$A$2:$C$129,2),"------")</f>
        <v>Šnábl Josef</v>
      </c>
      <c r="D7" s="75"/>
      <c r="E7" s="78" t="str">
        <f>IF('zap_pav B'!W2&gt;'zap_pav B'!Y2,CONCATENATE('zap_pav B'!W2,":",'zap_pav B'!Y2,"   (",'zap_pav B'!R2,";",'zap_pav B'!S2,";",'zap_pav B'!T2,";",'zap_pav B'!U2,";",'zap_pav B'!V2,")"),IF('zap_pav B'!W2&lt;'zap_pav B'!Y2,CONCATENATE('zap_pav B'!Y2,":",'zap_pav B'!W2,"   (",IF('zap_pav B'!R2="0","-0",-'zap_pav B'!R2),";",IF('zap_pav B'!S2="0","-0",-'zap_pav B'!S2),";",IF('zap_pav B'!T2="0","-0",-'zap_pav B'!T2),";",IF('zap_pav B'!U2="0","-0",IF(LEN('zap_pav B'!U2)&gt;0,-'zap_pav B'!U2,'zap_pav B'!U2)),";",IF(LEN('zap_pav B'!V2)&gt;0,-'zap_pav B'!V2,'zap_pav B'!V2),")")," "))</f>
        <v>3:0   (11;8;7;;)</v>
      </c>
      <c r="F7" s="78"/>
      <c r="G7" s="75"/>
    </row>
    <row r="8" spans="1:9" ht="12" customHeight="1" x14ac:dyDescent="0.3">
      <c r="A8" s="216">
        <v>44</v>
      </c>
      <c r="B8" s="218">
        <v>4</v>
      </c>
      <c r="C8" s="76" t="str">
        <f>IF(A8&gt;0,VLOOKUP(A8,seznam!$A$2:$C$129,3),"------")</f>
        <v>Jiskra Strážnice</v>
      </c>
      <c r="D8" s="77" t="str">
        <f>IF('zap_pav B'!J3&gt;'zap_pav B'!L3,'zap_pav B'!B3,IF('zap_pav B'!J3&lt;'zap_pav B'!L3,'zap_pav B'!D3," "))</f>
        <v>Látal Jan</v>
      </c>
      <c r="E8" s="78"/>
      <c r="F8" s="78"/>
      <c r="G8" s="75"/>
    </row>
    <row r="9" spans="1:9" ht="12" customHeight="1" x14ac:dyDescent="0.3">
      <c r="A9" s="217"/>
      <c r="B9" s="218"/>
      <c r="C9" s="93" t="str">
        <f>IF(A8&gt;0,VLOOKUP(A8,seznam!$A$2:$C$129,2),"------")</f>
        <v>Látal Jan</v>
      </c>
      <c r="D9" s="75" t="str">
        <f>IF('zap_pav B'!J3&gt;'zap_pav B'!L3,CONCATENATE('zap_pav B'!J3,":",'zap_pav B'!L3,"   (",'zap_pav B'!E3,";",'zap_pav B'!F3,";",'zap_pav B'!G3,";",'zap_pav B'!H3,";",'zap_pav B'!I3,")"),IF('zap_pav B'!J3&lt;'zap_pav B'!L3,CONCATENATE('zap_pav B'!L3,":",'zap_pav B'!J3,"   (",IF('zap_pav B'!E3="0","-0",-'zap_pav B'!E3),";",IF('zap_pav B'!F3="0","-0",-'zap_pav B'!F3),";",IF('zap_pav B'!G3="0","-0",-'zap_pav B'!G3),";",IF('zap_pav B'!H3="0","-0",IF(LEN('zap_pav B'!H3)&gt;0,-'zap_pav B'!H3,'zap_pav B'!H3)),";",IF(LEN('zap_pav B'!I3)&gt;0,-'zap_pav B'!I3,'zap_pav B'!I3),")")," "))</f>
        <v>3:0   (5;6;9;;)</v>
      </c>
      <c r="E9" s="75"/>
      <c r="F9" s="78"/>
      <c r="G9" s="75"/>
    </row>
    <row r="10" spans="1:9" ht="12" customHeight="1" x14ac:dyDescent="0.3">
      <c r="A10" s="216">
        <v>37</v>
      </c>
      <c r="B10" s="218">
        <v>5</v>
      </c>
      <c r="C10" s="74" t="str">
        <f>IF(A10&gt;0,VLOOKUP(A10,seznam!$A$2:$C$129,3),"------")</f>
        <v>KST Blansko</v>
      </c>
      <c r="D10" s="75"/>
      <c r="E10" s="75"/>
      <c r="F10" s="79" t="str">
        <f>IF('zap_pav B'!W11&gt;'zap_pav B'!Y11,'zap_pav B'!O11,IF('zap_pav B'!W11&lt;'zap_pav B'!Y11,'zap_pav B'!Q11," "))</f>
        <v>Látal Jan</v>
      </c>
      <c r="G10" s="75"/>
    </row>
    <row r="11" spans="1:9" ht="12" customHeight="1" x14ac:dyDescent="0.3">
      <c r="A11" s="217"/>
      <c r="B11" s="218"/>
      <c r="C11" s="92" t="str">
        <f>IF(A10&gt;0,VLOOKUP(A10,seznam!$A$2:$C$129,2),"------")</f>
        <v>Zouharová Beáta</v>
      </c>
      <c r="D11" s="75"/>
      <c r="E11" s="75"/>
      <c r="F11" s="78" t="str">
        <f>IF('zap_pav B'!W11&gt;'zap_pav B'!Y11,CONCATENATE('zap_pav B'!W11,":",'zap_pav B'!Y11,"   (",'zap_pav B'!R11,";",'zap_pav B'!S11,";",'zap_pav B'!T11,";",'zap_pav B'!U11,";",'zap_pav B'!V11,")"),IF('zap_pav B'!W11&lt;'zap_pav B'!Y11,CONCATENATE('zap_pav B'!Y11,":",'zap_pav B'!W11,"   (",IF('zap_pav B'!R11="0","-0",-'zap_pav B'!R11),";",IF('zap_pav B'!S11="0","-0",-'zap_pav B'!S11),";",IF('zap_pav B'!T11="0","-0",-'zap_pav B'!T11),";",IF('zap_pav B'!U11="0","-0",IF(LEN('zap_pav B'!U11)&gt;0,-'zap_pav B'!U11,'zap_pav B'!U11)),";",IF(LEN('zap_pav B'!V11)&gt;0,-'zap_pav B'!V11,'zap_pav B'!V11),")")," "))</f>
        <v>3:0   (7;7;2;;)</v>
      </c>
      <c r="G11" s="78"/>
    </row>
    <row r="12" spans="1:9" ht="12" customHeight="1" x14ac:dyDescent="0.3">
      <c r="A12" s="216">
        <v>42</v>
      </c>
      <c r="B12" s="218">
        <v>6</v>
      </c>
      <c r="C12" s="76" t="str">
        <f>IF(A12&gt;0,VLOOKUP(A12,seznam!$A$2:$C$129,3),"------")</f>
        <v>TJ Mikulčice</v>
      </c>
      <c r="D12" s="77" t="str">
        <f>IF('zap_pav B'!J4&gt;'zap_pav B'!L4,'zap_pav B'!B4,IF('zap_pav B'!J4&lt;'zap_pav B'!L4,'zap_pav B'!D4," "))</f>
        <v>Zouharová Beáta</v>
      </c>
      <c r="E12" s="75"/>
      <c r="F12" s="78"/>
      <c r="G12" s="78"/>
    </row>
    <row r="13" spans="1:9" ht="12" customHeight="1" x14ac:dyDescent="0.3">
      <c r="A13" s="217"/>
      <c r="B13" s="218"/>
      <c r="C13" s="93" t="str">
        <f>IF(A12&gt;0,VLOOKUP(A12,seznam!$A$2:$C$129,2),"------")</f>
        <v>Dvořáček Martin</v>
      </c>
      <c r="D13" s="75" t="str">
        <f>IF('zap_pav B'!J4&gt;'zap_pav B'!L4,CONCATENATE('zap_pav B'!J4,":",'zap_pav B'!L4,"   (",'zap_pav B'!E4,";",'zap_pav B'!F4,";",'zap_pav B'!G4,";",'zap_pav B'!H4,";",'zap_pav B'!I4,")"),IF('zap_pav B'!J4&lt;'zap_pav B'!L4,CONCATENATE('zap_pav B'!L4,":",'zap_pav B'!J4,"   (",IF('zap_pav B'!E4="0","-0",-'zap_pav B'!E4),";",IF('zap_pav B'!F4="0","-0",-'zap_pav B'!F4),";",IF('zap_pav B'!G4="0","-0",-'zap_pav B'!G4),";",IF('zap_pav B'!H4="0","-0",IF(LEN('zap_pav B'!H4)&gt;0,-'zap_pav B'!H4,'zap_pav B'!H4)),";",IF(LEN('zap_pav B'!I4)&gt;0,-'zap_pav B'!I4,'zap_pav B'!I4),")")," "))</f>
        <v>3:0   (6;7;8;;)</v>
      </c>
      <c r="E13" s="78"/>
      <c r="F13" s="78"/>
      <c r="G13" s="78"/>
    </row>
    <row r="14" spans="1:9" ht="12" customHeight="1" x14ac:dyDescent="0.3">
      <c r="A14" s="216">
        <v>33</v>
      </c>
      <c r="B14" s="218">
        <v>7</v>
      </c>
      <c r="C14" s="74" t="str">
        <f>IF(A14&gt;0,VLOOKUP(A14,seznam!$A$2:$C$129,3),"------")</f>
        <v>KST FOSFA LVA</v>
      </c>
      <c r="D14" s="75"/>
      <c r="E14" s="79" t="str">
        <f>IF('zap_pav B'!W3&gt;'zap_pav B'!Y3,'zap_pav B'!O3,IF('zap_pav B'!W3&lt;'zap_pav B'!Y3,'zap_pav B'!Q3," "))</f>
        <v>Zouharová Beáta</v>
      </c>
      <c r="F14" s="78"/>
      <c r="G14" s="78"/>
    </row>
    <row r="15" spans="1:9" ht="12" customHeight="1" x14ac:dyDescent="0.3">
      <c r="A15" s="217"/>
      <c r="B15" s="218"/>
      <c r="C15" s="92" t="str">
        <f>IF(A14&gt;0,VLOOKUP(A14,seznam!$A$2:$C$129,2),"------")</f>
        <v>Šimon Matěj</v>
      </c>
      <c r="D15" s="75"/>
      <c r="E15" s="78" t="str">
        <f>IF('zap_pav B'!W3&gt;'zap_pav B'!Y3,CONCATENATE('zap_pav B'!W3,":",'zap_pav B'!Y3,"   (",'zap_pav B'!R3,";",'zap_pav B'!S3,";",'zap_pav B'!T3,";",'zap_pav B'!U3,";",'zap_pav B'!V3,")"),IF('zap_pav B'!W3&lt;'zap_pav B'!Y3,CONCATENATE('zap_pav B'!Y3,":",'zap_pav B'!W3,"   (",IF('zap_pav B'!R3="0","-0",-'zap_pav B'!R3),";",IF('zap_pav B'!S3="0","-0",-'zap_pav B'!S3),";",IF('zap_pav B'!T3="0","-0",-'zap_pav B'!T3),";",IF('zap_pav B'!U3="0","-0",IF(LEN('zap_pav B'!U3)&gt;0,-'zap_pav B'!U3,'zap_pav B'!U3)),";",IF(LEN('zap_pav B'!V3)&gt;0,-'zap_pav B'!V3,'zap_pav B'!V3),")")," "))</f>
        <v>3:0   (5;11;12;;)</v>
      </c>
      <c r="F15" s="75"/>
      <c r="G15" s="78"/>
    </row>
    <row r="16" spans="1:9" ht="12" customHeight="1" x14ac:dyDescent="0.3">
      <c r="A16" s="216">
        <v>32</v>
      </c>
      <c r="B16" s="218">
        <v>8</v>
      </c>
      <c r="C16" s="76" t="str">
        <f>IF(A16&gt;0,VLOOKUP(A16,seznam!$A$2:$C$129,3),"------")</f>
        <v>MS Brno</v>
      </c>
      <c r="D16" s="77" t="str">
        <f>IF('zap_pav B'!J5&gt;'zap_pav B'!L5,'zap_pav B'!B5,IF('zap_pav B'!J5&lt;'zap_pav B'!L5,'zap_pav B'!D5," "))</f>
        <v>Šimon Matěj</v>
      </c>
      <c r="E16" s="78"/>
      <c r="F16" s="75"/>
      <c r="G16" s="78"/>
    </row>
    <row r="17" spans="1:7" ht="12" customHeight="1" x14ac:dyDescent="0.3">
      <c r="A17" s="217"/>
      <c r="B17" s="218"/>
      <c r="C17" s="93" t="str">
        <f>IF(A16&gt;0,VLOOKUP(A16,seznam!$A$2:$C$129,2),"------")</f>
        <v>Maradová Eliška</v>
      </c>
      <c r="D17" s="75" t="str">
        <f>IF('zap_pav B'!J5&gt;'zap_pav B'!L5,CONCATENATE('zap_pav B'!J5,":",'zap_pav B'!L5,"   (",'zap_pav B'!E5,";",'zap_pav B'!F5,";",'zap_pav B'!G5,";",'zap_pav B'!H5,";",'zap_pav B'!I5,")"),IF('zap_pav B'!J5&lt;'zap_pav B'!L5,CONCATENATE('zap_pav B'!L5,":",'zap_pav B'!J5,"   (",IF('zap_pav B'!E5="0","-0",-'zap_pav B'!E5),";",IF('zap_pav B'!F5="0","-0",-'zap_pav B'!F5),";",IF('zap_pav B'!G5="0","-0",-'zap_pav B'!G5),";",IF('zap_pav B'!H5="0","-0",IF(LEN('zap_pav B'!H5)&gt;0,-'zap_pav B'!H5,'zap_pav B'!H5)),";",IF(LEN('zap_pav B'!I5)&gt;0,-'zap_pav B'!I5,'zap_pav B'!I5),")")," "))</f>
        <v>3:2   (-2;-4;11;6;3)</v>
      </c>
      <c r="E17" s="75"/>
      <c r="F17" s="75"/>
      <c r="G17" s="78"/>
    </row>
    <row r="18" spans="1:7" ht="12" customHeight="1" x14ac:dyDescent="0.3">
      <c r="A18" s="216"/>
      <c r="B18" s="218">
        <v>9</v>
      </c>
      <c r="C18" s="74" t="str">
        <f>IF(A18&gt;0,VLOOKUP(A18,seznam!$A$2:$C$129,3),"------")</f>
        <v>------</v>
      </c>
      <c r="D18" s="75"/>
      <c r="E18" s="75"/>
      <c r="F18" s="75"/>
      <c r="G18" s="79" t="str">
        <f>IF('zap_pav B'!W16&gt;'zap_pav B'!Y16,'zap_pav B'!O16,IF('zap_pav B'!W16&lt;'zap_pav B'!Y16,'zap_pav B'!Q16," "))</f>
        <v xml:space="preserve"> </v>
      </c>
    </row>
    <row r="19" spans="1:7" ht="12" customHeight="1" x14ac:dyDescent="0.3">
      <c r="A19" s="217"/>
      <c r="B19" s="218"/>
      <c r="C19" s="92" t="str">
        <f>IF(A18&gt;0,VLOOKUP(A18,seznam!$A$2:$C$129,2),"------")</f>
        <v>------</v>
      </c>
      <c r="D19" s="75"/>
      <c r="E19" s="75"/>
      <c r="F19" s="75"/>
      <c r="G19" s="80" t="str">
        <f>IF('zap_pav B'!W16&gt;'zap_pav B'!Y16,CONCATENATE('zap_pav B'!W16,":",'zap_pav B'!Y16,"   (",'zap_pav B'!R16,";",'zap_pav B'!S16,";",'zap_pav B'!T16,";",'zap_pav B'!U16,";",'zap_pav B'!V16,")"),IF('zap_pav B'!W16&lt;'zap_pav B'!Y16,CONCATENATE('zap_pav B'!Y16,":",'zap_pav B'!W16,"   (",IF('zap_pav B'!R16="0","-0",-'zap_pav B'!R16),";",IF('zap_pav B'!S16="0","-0",-'zap_pav B'!S16),";",IF('zap_pav B'!T16="0","-0",-'zap_pav B'!T16),";",IF('zap_pav B'!U16="0","-0",IF(LEN('zap_pav B'!U16)&gt;0,-'zap_pav B'!U16,'zap_pav B'!U16)),";",IF(LEN('zap_pav B'!V16)&gt;0,-'zap_pav B'!V16,'zap_pav B'!V16),")")," "))</f>
        <v xml:space="preserve"> </v>
      </c>
    </row>
    <row r="20" spans="1:7" ht="12" customHeight="1" x14ac:dyDescent="0.3">
      <c r="A20" s="216"/>
      <c r="B20" s="218">
        <v>10</v>
      </c>
      <c r="C20" s="76" t="str">
        <f>IF(A20&gt;0,VLOOKUP(A20,seznam!$A$2:$C$129,3),"------")</f>
        <v>------</v>
      </c>
      <c r="D20" s="77" t="str">
        <f>IF('zap_pav B'!J6&gt;'zap_pav B'!L6,'zap_pav B'!B6,IF('zap_pav B'!J6&lt;'zap_pav B'!L6,'zap_pav B'!D6," "))</f>
        <v xml:space="preserve"> </v>
      </c>
      <c r="E20" s="75"/>
      <c r="F20" s="75"/>
      <c r="G20" s="81"/>
    </row>
    <row r="21" spans="1:7" ht="12" customHeight="1" x14ac:dyDescent="0.3">
      <c r="A21" s="217"/>
      <c r="B21" s="218"/>
      <c r="C21" s="93" t="str">
        <f>IF(A20&gt;0,VLOOKUP(A20,seznam!$A$2:$C$129,2),"------")</f>
        <v>------</v>
      </c>
      <c r="D21" s="75" t="str">
        <f>IF('zap_pav B'!J6&gt;'zap_pav B'!L6,CONCATENATE('zap_pav B'!J6,":",'zap_pav B'!L6,"   (",'zap_pav B'!E6,";",'zap_pav B'!F6,";",'zap_pav B'!G6,";",'zap_pav B'!H6,";",'zap_pav B'!I6,")"),IF('zap_pav B'!J6&lt;'zap_pav B'!L6,CONCATENATE('zap_pav B'!L6,":",'zap_pav B'!J6,"   (",IF('zap_pav B'!E6="0","-0",-'zap_pav B'!E6),";",IF('zap_pav B'!F6="0","-0",-'zap_pav B'!F6),";",IF('zap_pav B'!G6="0","-0",-'zap_pav B'!G6),";",IF('zap_pav B'!H6="0","-0",IF(LEN('zap_pav B'!H6)&gt;0,-'zap_pav B'!H6,'zap_pav B'!H6)),";",IF(LEN('zap_pav B'!I6)&gt;0,-'zap_pav B'!I6,'zap_pav B'!I6),")")," "))</f>
        <v xml:space="preserve"> </v>
      </c>
      <c r="E21" s="78"/>
      <c r="F21" s="75"/>
      <c r="G21" s="81"/>
    </row>
    <row r="22" spans="1:7" ht="12" customHeight="1" x14ac:dyDescent="0.3">
      <c r="A22" s="216"/>
      <c r="B22" s="218">
        <v>11</v>
      </c>
      <c r="C22" s="74" t="str">
        <f>IF(A22&gt;0,VLOOKUP(A22,seznam!$A$2:$C$129,3),"------")</f>
        <v>------</v>
      </c>
      <c r="D22" s="75"/>
      <c r="E22" s="79" t="str">
        <f>IF('zap_pav B'!W4&gt;'zap_pav B'!Y4,'zap_pav B'!O4,IF('zap_pav B'!W4&lt;'zap_pav B'!Y4,'zap_pav B'!Q4," "))</f>
        <v xml:space="preserve"> </v>
      </c>
      <c r="F22" s="75"/>
      <c r="G22" s="81"/>
    </row>
    <row r="23" spans="1:7" ht="12" customHeight="1" x14ac:dyDescent="0.3">
      <c r="A23" s="217"/>
      <c r="B23" s="218"/>
      <c r="C23" s="92" t="str">
        <f>IF(A22&gt;0,VLOOKUP(A22,seznam!$A$2:$C$129,2),"------")</f>
        <v>------</v>
      </c>
      <c r="D23" s="75"/>
      <c r="E23" s="78" t="str">
        <f>IF('zap_pav B'!W4&gt;'zap_pav B'!Y4,CONCATENATE('zap_pav B'!W4,":",'zap_pav B'!Y4,"   (",'zap_pav B'!R4,";",'zap_pav B'!S4,";",'zap_pav B'!T4,";",'zap_pav B'!U4,";",'zap_pav B'!V4,")"),IF('zap_pav B'!W4&lt;'zap_pav B'!Y4,CONCATENATE('zap_pav B'!Y4,":",'zap_pav B'!W4,"   (",IF('zap_pav B'!R4="0","-0",-'zap_pav B'!R4),";",IF('zap_pav B'!S4="0","-0",-'zap_pav B'!S4),";",IF('zap_pav B'!T4="0","-0",-'zap_pav B'!T4),";",IF('zap_pav B'!U4="0","-0",IF(LEN('zap_pav B'!U4)&gt;0,-'zap_pav B'!U4,'zap_pav B'!U4)),";",IF(LEN('zap_pav B'!V4)&gt;0,-'zap_pav B'!V4,'zap_pav B'!V4),")")," "))</f>
        <v xml:space="preserve"> </v>
      </c>
      <c r="F23" s="78"/>
      <c r="G23" s="81"/>
    </row>
    <row r="24" spans="1:7" ht="12" customHeight="1" x14ac:dyDescent="0.3">
      <c r="A24" s="216"/>
      <c r="B24" s="218">
        <v>12</v>
      </c>
      <c r="C24" s="76" t="str">
        <f>IF(A24&gt;0,VLOOKUP(A24,seznam!$A$2:$C$129,3),"------")</f>
        <v>------</v>
      </c>
      <c r="D24" s="77" t="str">
        <f>IF('zap_pav B'!J7&gt;'zap_pav B'!L7,'zap_pav B'!B7,IF('zap_pav B'!J7&lt;'zap_pav B'!L7,'zap_pav B'!D7," "))</f>
        <v xml:space="preserve"> </v>
      </c>
      <c r="E24" s="78"/>
      <c r="F24" s="78"/>
      <c r="G24" s="81"/>
    </row>
    <row r="25" spans="1:7" ht="12" customHeight="1" x14ac:dyDescent="0.3">
      <c r="A25" s="217"/>
      <c r="B25" s="218"/>
      <c r="C25" s="93" t="str">
        <f>IF(A24&gt;0,VLOOKUP(A24,seznam!$A$2:$C$129,2),"------")</f>
        <v>------</v>
      </c>
      <c r="D25" s="75" t="str">
        <f>IF('zap_pav B'!J7&gt;'zap_pav B'!L7,CONCATENATE('zap_pav B'!J7,":",'zap_pav B'!L7,"   (",'zap_pav B'!E7,";",'zap_pav B'!F7,";",'zap_pav B'!G7,";",'zap_pav B'!H7,";",'zap_pav B'!I7,")"),IF('zap_pav B'!J7&lt;'zap_pav B'!L7,CONCATENATE('zap_pav B'!L7,":",'zap_pav B'!J7,"   (",IF('zap_pav B'!E7="0","-0",-'zap_pav B'!E7),";",IF('zap_pav B'!F7="0","-0",-'zap_pav B'!F7),";",IF('zap_pav B'!G7="0","-0",-'zap_pav B'!G7),";",IF('zap_pav B'!H7="0","-0",IF(LEN('zap_pav B'!H7)&gt;0,-'zap_pav B'!H7,'zap_pav B'!H7)),";",IF(LEN('zap_pav B'!I7)&gt;0,-'zap_pav B'!I7,'zap_pav B'!I7),")")," "))</f>
        <v xml:space="preserve"> </v>
      </c>
      <c r="E25" s="75"/>
      <c r="F25" s="78"/>
      <c r="G25" s="81"/>
    </row>
    <row r="26" spans="1:7" ht="12" customHeight="1" x14ac:dyDescent="0.3">
      <c r="A26" s="216"/>
      <c r="B26" s="218">
        <v>13</v>
      </c>
      <c r="C26" s="74" t="str">
        <f>IF(A26&gt;0,VLOOKUP(A26,seznam!$A$2:$C$129,3),"------")</f>
        <v>------</v>
      </c>
      <c r="D26" s="75"/>
      <c r="E26" s="75"/>
      <c r="F26" s="79" t="str">
        <f>IF('zap_pav B'!W12&gt;'zap_pav B'!Y12,'zap_pav B'!O12,IF('zap_pav B'!W12&lt;'zap_pav B'!Y12,'zap_pav B'!Q12," "))</f>
        <v xml:space="preserve"> </v>
      </c>
      <c r="G26" s="81"/>
    </row>
    <row r="27" spans="1:7" ht="12" customHeight="1" x14ac:dyDescent="0.3">
      <c r="A27" s="217"/>
      <c r="B27" s="218"/>
      <c r="C27" s="92" t="str">
        <f>IF(A26&gt;0,VLOOKUP(A26,seznam!$A$2:$C$129,2),"------")</f>
        <v>------</v>
      </c>
      <c r="D27" s="75"/>
      <c r="E27" s="75"/>
      <c r="F27" s="78" t="str">
        <f>IF('zap_pav B'!W12&gt;'zap_pav B'!Y12,CONCATENATE('zap_pav B'!W12,":",'zap_pav B'!Y12,"   (",'zap_pav B'!R12,";",'zap_pav B'!S12,";",'zap_pav B'!T12,";",'zap_pav B'!U12,";",'zap_pav B'!V12,")"),IF('zap_pav B'!W12&lt;'zap_pav B'!Y12,CONCATENATE('zap_pav B'!Y12,":",'zap_pav B'!W12,"   (",IF('zap_pav B'!R12="0","-0",-'zap_pav B'!R12),";",IF('zap_pav B'!S12="0","-0",-'zap_pav B'!S12),";",IF('zap_pav B'!T12="0","-0",-'zap_pav B'!T12),";",IF('zap_pav B'!U12="0","-0",IF(LEN('zap_pav B'!U12)&gt;0,-'zap_pav B'!U12,'zap_pav B'!U12)),";",IF(LEN('zap_pav B'!V12)&gt;0,-'zap_pav B'!V12,'zap_pav B'!V12),")")," "))</f>
        <v xml:space="preserve"> </v>
      </c>
      <c r="G27" s="82"/>
    </row>
    <row r="28" spans="1:7" ht="12" customHeight="1" x14ac:dyDescent="0.3">
      <c r="A28" s="216"/>
      <c r="B28" s="218">
        <v>14</v>
      </c>
      <c r="C28" s="76" t="str">
        <f>IF(A28&gt;0,VLOOKUP(A28,seznam!$A$2:$C$129,3),"------")</f>
        <v>------</v>
      </c>
      <c r="D28" s="77" t="str">
        <f>IF('zap_pav B'!J8&gt;'zap_pav B'!L8,'zap_pav B'!B8,IF('zap_pav B'!J8&lt;'zap_pav B'!L8,'zap_pav B'!D8," "))</f>
        <v xml:space="preserve"> </v>
      </c>
      <c r="E28" s="75"/>
      <c r="F28" s="78"/>
      <c r="G28" s="82"/>
    </row>
    <row r="29" spans="1:7" ht="12" customHeight="1" x14ac:dyDescent="0.3">
      <c r="A29" s="217"/>
      <c r="B29" s="218"/>
      <c r="C29" s="93" t="str">
        <f>IF(A28&gt;0,VLOOKUP(A28,seznam!$A$2:$C$129,2),"------")</f>
        <v>------</v>
      </c>
      <c r="D29" s="75" t="str">
        <f>IF('zap_pav B'!J8&gt;'zap_pav B'!L8,CONCATENATE('zap_pav B'!J8,":",'zap_pav B'!L8,"   (",'zap_pav B'!E8,";",'zap_pav B'!F8,";",'zap_pav B'!G8,";",'zap_pav B'!H8,";",'zap_pav B'!I8,")"),IF('zap_pav B'!J8&lt;'zap_pav B'!L8,CONCATENATE('zap_pav B'!L8,":",'zap_pav B'!J8,"   (",IF('zap_pav B'!E8="0","-0",-'zap_pav B'!E8),";",IF('zap_pav B'!F8="0","-0",-'zap_pav B'!F8),";",IF('zap_pav B'!G8="0","-0",-'zap_pav B'!G8),";",IF('zap_pav B'!H8="0","-0",IF(LEN('zap_pav B'!H8)&gt;0,-'zap_pav B'!H8,'zap_pav B'!H8)),";",IF(LEN('zap_pav B'!I8)&gt;0,-'zap_pav B'!I8,'zap_pav B'!I8),")")," "))</f>
        <v xml:space="preserve"> </v>
      </c>
      <c r="E29" s="78"/>
      <c r="F29" s="78"/>
      <c r="G29" s="82"/>
    </row>
    <row r="30" spans="1:7" ht="12" customHeight="1" x14ac:dyDescent="0.3">
      <c r="A30" s="216"/>
      <c r="B30" s="218">
        <v>15</v>
      </c>
      <c r="C30" s="74" t="str">
        <f>IF(A30&gt;0,VLOOKUP(A30,seznam!$A$2:$C$129,3),"------")</f>
        <v>------</v>
      </c>
      <c r="D30" s="75"/>
      <c r="E30" s="79" t="str">
        <f>IF('zap_pav B'!W5&gt;'zap_pav B'!Y5,'zap_pav B'!O5,IF('zap_pav B'!W5&lt;'zap_pav B'!Y5,'zap_pav B'!Q5," "))</f>
        <v xml:space="preserve"> </v>
      </c>
      <c r="F30" s="78"/>
      <c r="G30" s="82"/>
    </row>
    <row r="31" spans="1:7" ht="12" customHeight="1" x14ac:dyDescent="0.3">
      <c r="A31" s="217"/>
      <c r="B31" s="218"/>
      <c r="C31" s="92" t="str">
        <f>IF(A30&gt;0,VLOOKUP(A30,seznam!$A$2:$C$129,2),"------")</f>
        <v>------</v>
      </c>
      <c r="D31" s="75"/>
      <c r="E31" s="78" t="str">
        <f>IF('zap_pav B'!W5&gt;'zap_pav B'!Y5,CONCATENATE('zap_pav B'!W5,":",'zap_pav B'!Y5,"   (",'zap_pav B'!R5,";",'zap_pav B'!S5,";",'zap_pav B'!T5,";",'zap_pav B'!U5,";",'zap_pav B'!V5,")"),IF('zap_pav B'!W5&lt;'zap_pav B'!Y5,CONCATENATE('zap_pav B'!Y5,":",'zap_pav B'!W5,"   (",IF('zap_pav B'!R5="0","-0",-'zap_pav B'!R5),";",IF('zap_pav B'!S5="0","-0",-'zap_pav B'!S5),";",IF('zap_pav B'!T5="0","-0",-'zap_pav B'!T5),";",IF('zap_pav B'!U5="0","-0",IF(LEN('zap_pav B'!U5)&gt;0,-'zap_pav B'!U5,'zap_pav B'!U5)),";",IF(LEN('zap_pav B'!V5)&gt;0,-'zap_pav B'!V5,'zap_pav B'!V5),")")," "))</f>
        <v xml:space="preserve"> </v>
      </c>
      <c r="F31" s="75"/>
      <c r="G31" s="82"/>
    </row>
    <row r="32" spans="1:7" ht="12" customHeight="1" x14ac:dyDescent="0.3">
      <c r="A32" s="216"/>
      <c r="B32" s="218">
        <v>16</v>
      </c>
      <c r="C32" s="76" t="str">
        <f>IF(A32&gt;0,VLOOKUP(A32,seznam!$A$2:$C$129,3),"------")</f>
        <v>------</v>
      </c>
      <c r="D32" s="77" t="str">
        <f>IF('zap_pav B'!J9&gt;'zap_pav B'!L9,'zap_pav B'!B9,IF('zap_pav B'!J9&lt;'zap_pav B'!L9,'zap_pav B'!D9," "))</f>
        <v xml:space="preserve"> </v>
      </c>
      <c r="E32" s="78"/>
      <c r="F32" s="75"/>
      <c r="G32" s="82"/>
    </row>
    <row r="33" spans="1:7" ht="12" customHeight="1" x14ac:dyDescent="0.3">
      <c r="A33" s="217"/>
      <c r="B33" s="218"/>
      <c r="C33" s="93" t="str">
        <f>IF(A32&gt;0,VLOOKUP(A32,seznam!$A$2:$C$129,2),"------")</f>
        <v>------</v>
      </c>
      <c r="D33" s="75" t="str">
        <f>IF('zap_pav B'!J9&gt;'zap_pav B'!L9,CONCATENATE('zap_pav B'!J9,":",'zap_pav B'!L9,"   (",'zap_pav B'!E9,";",'zap_pav B'!F9,";",'zap_pav B'!G9,";",'zap_pav B'!H9,";",'zap_pav B'!I9,")"),IF('zap_pav B'!J9&lt;'zap_pav B'!L9,CONCATENATE('zap_pav B'!L9,":",'zap_pav B'!J9,"   (",IF('zap_pav B'!E9="0","-0",-'zap_pav B'!E9),";",IF('zap_pav B'!F9="0","-0",-'zap_pav B'!F9),";",IF('zap_pav B'!G9="0","-0",-'zap_pav B'!G9),";",IF('zap_pav B'!H9="0","-0",IF(LEN('zap_pav B'!H9)&gt;0,-'zap_pav B'!H9,'zap_pav B'!H9)),";",IF(LEN('zap_pav B'!I9)&gt;0,-'zap_pav B'!I9,'zap_pav B'!I9),")")," "))</f>
        <v xml:space="preserve"> </v>
      </c>
      <c r="E33" s="75"/>
      <c r="F33" s="75"/>
      <c r="G33" s="82"/>
    </row>
    <row r="34" spans="1:7" ht="12" customHeight="1" x14ac:dyDescent="0.3">
      <c r="A34" s="216"/>
      <c r="B34" s="218">
        <v>17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IF('zap_pav B'!W19&gt;'zap_pav B'!Y19,'zap_pav B'!O19,IF('zap_pav B'!W19&lt;'zap_pav B'!Y19,'zap_pav B'!Q19," "))</f>
        <v xml:space="preserve"> </v>
      </c>
    </row>
    <row r="35" spans="1:7" ht="12" customHeight="1" x14ac:dyDescent="0.3">
      <c r="A35" s="217"/>
      <c r="B35" s="218"/>
      <c r="C35" s="92" t="str">
        <f>IF(A34&gt;0,VLOOKUP(A34,seznam!$A$2:$C$129,2),"------")</f>
        <v>------</v>
      </c>
      <c r="D35" s="75"/>
      <c r="E35" s="75"/>
      <c r="F35" s="75"/>
      <c r="G35" s="82" t="str">
        <f>IF('zap_pav B'!W19&gt;'zap_pav B'!Y19,CONCATENATE('zap_pav B'!W19,":",'zap_pav B'!Y19,"   (",'zap_pav B'!R19,";",'zap_pav B'!S19,";",'zap_pav B'!T19,";",'zap_pav B'!U19,";",'zap_pav B'!V19,")"),IF('zap_pav B'!W19&lt;'zap_pav B'!Y19,CONCATENATE('zap_pav B'!Y19,":",'zap_pav B'!W19,"   (",IF('zap_pav B'!R19="0","-0",-'zap_pav B'!R19),";",IF('zap_pav B'!S19="0","-0",-'zap_pav B'!S19),";",IF('zap_pav B'!T19="0","-0",-'zap_pav B'!T19),";",IF('zap_pav B'!U19="0","-0",IF(LEN('zap_pav B'!U19)&gt;0,-'zap_pav B'!U19,'zap_pav B'!U19)),";",IF(LEN('zap_pav B'!V19)&gt;0,-'zap_pav B'!V19,'zap_pav B'!V19),")")," "))</f>
        <v xml:space="preserve"> </v>
      </c>
    </row>
    <row r="36" spans="1:7" ht="12" customHeight="1" x14ac:dyDescent="0.3">
      <c r="A36" s="216"/>
      <c r="B36" s="218">
        <v>18</v>
      </c>
      <c r="C36" s="76" t="str">
        <f>IF(A36&gt;0,VLOOKUP(A36,seznam!$A$2:$C$129,3),"------")</f>
        <v>------</v>
      </c>
      <c r="D36" s="77" t="str">
        <f>IF('zap_pav B'!J10&gt;'zap_pav B'!L10,'zap_pav B'!B10,IF('zap_pav B'!J10&lt;'zap_pav B'!L10,'zap_pav B'!D10," "))</f>
        <v xml:space="preserve"> </v>
      </c>
      <c r="E36" s="75"/>
      <c r="F36" s="75"/>
      <c r="G36" s="82"/>
    </row>
    <row r="37" spans="1:7" ht="12" customHeight="1" x14ac:dyDescent="0.3">
      <c r="A37" s="217"/>
      <c r="B37" s="218"/>
      <c r="C37" s="93" t="str">
        <f>IF(A36&gt;0,VLOOKUP(A36,seznam!$A$2:$C$129,2),"------")</f>
        <v>------</v>
      </c>
      <c r="D37" s="75" t="str">
        <f>IF('zap_pav B'!J10&gt;'zap_pav B'!L10,CONCATENATE('zap_pav B'!J10,":",'zap_pav B'!L10,"   (",'zap_pav B'!E10,";",'zap_pav B'!F10,";",'zap_pav B'!G10,";",'zap_pav B'!H10,";",'zap_pav B'!I10,")"),IF('zap_pav B'!J10&lt;'zap_pav B'!L10,CONCATENATE('zap_pav B'!L10,":",'zap_pav B'!J10,"   (",IF('zap_pav B'!E10="0","-0",-'zap_pav B'!E10),";",IF('zap_pav B'!F10="0","-0",-'zap_pav B'!F10),";",IF('zap_pav B'!G10="0","-0",-'zap_pav B'!G10),";",IF('zap_pav B'!H10="0","-0",IF(LEN('zap_pav B'!H10)&gt;0,-'zap_pav B'!H10,'zap_pav B'!H10)),";",IF(LEN('zap_pav B'!I10)&gt;0,-'zap_pav B'!I10,'zap_pav B'!I10),")")," "))</f>
        <v xml:space="preserve"> </v>
      </c>
      <c r="E37" s="78"/>
      <c r="F37" s="75"/>
      <c r="G37" s="82"/>
    </row>
    <row r="38" spans="1:7" ht="12" customHeight="1" x14ac:dyDescent="0.3">
      <c r="A38" s="216"/>
      <c r="B38" s="218">
        <v>19</v>
      </c>
      <c r="C38" s="74" t="str">
        <f>IF(A38&gt;0,VLOOKUP(A38,seznam!$A$2:$C$129,3),"------")</f>
        <v>------</v>
      </c>
      <c r="D38" s="75"/>
      <c r="E38" s="79" t="str">
        <f>IF('zap_pav B'!W6&gt;'zap_pav B'!Y6,'zap_pav B'!O6,IF('zap_pav B'!W6&lt;'zap_pav B'!Y6,'zap_pav B'!Q6," "))</f>
        <v xml:space="preserve"> </v>
      </c>
      <c r="F38" s="75"/>
      <c r="G38" s="82"/>
    </row>
    <row r="39" spans="1:7" ht="12" customHeight="1" x14ac:dyDescent="0.3">
      <c r="A39" s="217"/>
      <c r="B39" s="218"/>
      <c r="C39" s="92" t="str">
        <f>IF(A38&gt;0,VLOOKUP(A38,seznam!$A$2:$C$129,2),"------")</f>
        <v>------</v>
      </c>
      <c r="D39" s="75"/>
      <c r="E39" s="78" t="str">
        <f>IF('zap_pav B'!W6&gt;'zap_pav B'!Y6,CONCATENATE('zap_pav B'!W6,":",'zap_pav B'!Y6,"   (",'zap_pav B'!R6,";",'zap_pav B'!S6,";",'zap_pav B'!T6,";",'zap_pav B'!U6,";",'zap_pav B'!V6,")"),IF('zap_pav B'!W6&lt;'zap_pav B'!Y6,CONCATENATE('zap_pav B'!Y6,":",'zap_pav B'!W6,"   (",IF('zap_pav B'!R6="0","-0",-'zap_pav B'!R6),";",IF('zap_pav B'!S6="0","-0",-'zap_pav B'!S6),";",IF('zap_pav B'!T6="0","-0",-'zap_pav B'!T6),";",IF('zap_pav B'!U6="0","-0",IF(LEN('zap_pav B'!U6)&gt;0,-'zap_pav B'!U6,'zap_pav B'!U6)),";",IF(LEN('zap_pav B'!V6)&gt;0,-'zap_pav B'!V6,'zap_pav B'!V6),")")," "))</f>
        <v xml:space="preserve"> </v>
      </c>
      <c r="F39" s="78"/>
      <c r="G39" s="82"/>
    </row>
    <row r="40" spans="1:7" ht="12" customHeight="1" x14ac:dyDescent="0.3">
      <c r="A40" s="216"/>
      <c r="B40" s="218">
        <v>20</v>
      </c>
      <c r="C40" s="76" t="str">
        <f>IF(A40&gt;0,VLOOKUP(A40,seznam!$A$2:$C$129,3),"------")</f>
        <v>------</v>
      </c>
      <c r="D40" s="77" t="str">
        <f>IF('zap_pav B'!J11&gt;'zap_pav B'!L11,'zap_pav B'!B11,IF('zap_pav B'!J11&lt;'zap_pav B'!L11,'zap_pav B'!D11," "))</f>
        <v xml:space="preserve"> </v>
      </c>
      <c r="E40" s="78"/>
      <c r="F40" s="78"/>
      <c r="G40" s="82"/>
    </row>
    <row r="41" spans="1:7" ht="12" customHeight="1" x14ac:dyDescent="0.3">
      <c r="A41" s="217"/>
      <c r="B41" s="218"/>
      <c r="C41" s="93" t="str">
        <f>IF(A40&gt;0,VLOOKUP(A40,seznam!$A$2:$C$129,2),"------")</f>
        <v>------</v>
      </c>
      <c r="D41" s="75" t="str">
        <f>IF('zap_pav B'!J11&gt;'zap_pav B'!L11,CONCATENATE('zap_pav B'!J11,":",'zap_pav B'!L11,"   (",'zap_pav B'!E11,";",'zap_pav B'!F11,";",'zap_pav B'!G11,";",'zap_pav B'!H11,";",'zap_pav B'!I11,")"),IF('zap_pav B'!J11&lt;'zap_pav B'!L11,CONCATENATE('zap_pav B'!L11,":",'zap_pav B'!J11,"   (",IF('zap_pav B'!E11="0","-0",-'zap_pav B'!E11),";",IF('zap_pav B'!F11="0","-0",-'zap_pav B'!F11),";",IF('zap_pav B'!G11="0","-0",-'zap_pav B'!G11),";",IF('zap_pav B'!H11="0","-0",IF(LEN('zap_pav B'!H11)&gt;0,-'zap_pav B'!H11,'zap_pav B'!H11)),";",IF(LEN('zap_pav B'!I11)&gt;0,-'zap_pav B'!I11,'zap_pav B'!I11),")")," "))</f>
        <v xml:space="preserve"> </v>
      </c>
      <c r="E41" s="75"/>
      <c r="F41" s="78"/>
      <c r="G41" s="82"/>
    </row>
    <row r="42" spans="1:7" ht="12" customHeight="1" x14ac:dyDescent="0.3">
      <c r="A42" s="216"/>
      <c r="B42" s="218">
        <v>21</v>
      </c>
      <c r="C42" s="74" t="str">
        <f>IF(A42&gt;0,VLOOKUP(A42,seznam!$A$2:$C$129,3),"------")</f>
        <v>------</v>
      </c>
      <c r="D42" s="75"/>
      <c r="E42" s="75"/>
      <c r="F42" s="79" t="str">
        <f>IF('zap_pav B'!W13&gt;'zap_pav B'!Y13,'zap_pav B'!O13,IF('zap_pav B'!W13&lt;'zap_pav B'!Y13,'zap_pav B'!Q13," "))</f>
        <v xml:space="preserve"> </v>
      </c>
      <c r="G42" s="82"/>
    </row>
    <row r="43" spans="1:7" ht="12" customHeight="1" x14ac:dyDescent="0.3">
      <c r="A43" s="217"/>
      <c r="B43" s="218"/>
      <c r="C43" s="92" t="str">
        <f>IF(A42&gt;0,VLOOKUP(A42,seznam!$A$2:$C$129,2),"------")</f>
        <v>------</v>
      </c>
      <c r="D43" s="75"/>
      <c r="E43" s="75"/>
      <c r="F43" s="78" t="str">
        <f>IF('zap_pav B'!W13&gt;'zap_pav B'!Y13,CONCATENATE('zap_pav B'!W13,":",'zap_pav B'!Y13,"   (",'zap_pav B'!R13,";",'zap_pav B'!S13,";",'zap_pav B'!T13,";",'zap_pav B'!U13,";",'zap_pav B'!V13,")"),IF('zap_pav B'!W13&lt;'zap_pav B'!Y13,CONCATENATE('zap_pav B'!Y13,":",'zap_pav B'!W13,"   (",IF('zap_pav B'!R13="0","-0",-'zap_pav B'!R13),";",IF('zap_pav B'!S13="0","-0",-'zap_pav B'!S13),";",IF('zap_pav B'!T13="0","-0",-'zap_pav B'!T13),";",IF('zap_pav B'!U13="0","-0",IF(LEN('zap_pav B'!U13)&gt;0,-'zap_pav B'!U13,'zap_pav B'!U13)),";",IF(LEN('zap_pav B'!V13)&gt;0,-'zap_pav B'!V13,'zap_pav B'!V13),")")," "))</f>
        <v xml:space="preserve"> </v>
      </c>
      <c r="G43" s="81"/>
    </row>
    <row r="44" spans="1:7" ht="12" customHeight="1" x14ac:dyDescent="0.3">
      <c r="A44" s="216"/>
      <c r="B44" s="218">
        <v>22</v>
      </c>
      <c r="C44" s="76" t="str">
        <f>IF(A44&gt;0,VLOOKUP(A44,seznam!$A$2:$C$129,3),"------")</f>
        <v>------</v>
      </c>
      <c r="D44" s="77" t="str">
        <f>IF('zap_pav B'!J12&gt;'zap_pav B'!L12,'zap_pav B'!B12,IF('zap_pav B'!J12&lt;'zap_pav B'!L12,'zap_pav B'!D12," "))</f>
        <v xml:space="preserve"> </v>
      </c>
      <c r="E44" s="75"/>
      <c r="F44" s="78"/>
      <c r="G44" s="81"/>
    </row>
    <row r="45" spans="1:7" ht="12" customHeight="1" x14ac:dyDescent="0.3">
      <c r="A45" s="217"/>
      <c r="B45" s="218"/>
      <c r="C45" s="93" t="str">
        <f>IF(A44&gt;0,VLOOKUP(A44,seznam!$A$2:$C$129,2),"------")</f>
        <v>------</v>
      </c>
      <c r="D45" s="75" t="str">
        <f>IF('zap_pav B'!J12&gt;'zap_pav B'!L12,CONCATENATE('zap_pav B'!J12,":",'zap_pav B'!L12,"   (",'zap_pav B'!E12,";",'zap_pav B'!F12,";",'zap_pav B'!G12,";",'zap_pav B'!H12,";",'zap_pav B'!I12,")"),IF('zap_pav B'!J12&lt;'zap_pav B'!L12,CONCATENATE('zap_pav B'!L12,":",'zap_pav B'!J12,"   (",IF('zap_pav B'!E12="0","-0",-'zap_pav B'!E12),";",IF('zap_pav B'!F12="0","-0",-'zap_pav B'!F12),";",IF('zap_pav B'!G12="0","-0",-'zap_pav B'!G12),";",IF('zap_pav B'!H12="0","-0",IF(LEN('zap_pav B'!H12)&gt;0,-'zap_pav B'!H12,'zap_pav B'!H12)),";",IF(LEN('zap_pav B'!I12)&gt;0,-'zap_pav B'!I12,'zap_pav B'!I12),")")," "))</f>
        <v xml:space="preserve"> </v>
      </c>
      <c r="E45" s="78"/>
      <c r="F45" s="78"/>
      <c r="G45" s="81"/>
    </row>
    <row r="46" spans="1:7" ht="12" customHeight="1" x14ac:dyDescent="0.3">
      <c r="A46" s="216"/>
      <c r="B46" s="218">
        <v>23</v>
      </c>
      <c r="C46" s="74" t="str">
        <f>IF(A46&gt;0,VLOOKUP(A46,seznam!$A$2:$C$129,3),"------")</f>
        <v>------</v>
      </c>
      <c r="D46" s="75"/>
      <c r="E46" s="79" t="str">
        <f>IF('zap_pav B'!W7&gt;'zap_pav B'!Y7,'zap_pav B'!O7,IF('zap_pav B'!W7&lt;'zap_pav B'!Y7,'zap_pav B'!Q7," "))</f>
        <v xml:space="preserve"> </v>
      </c>
      <c r="F46" s="78"/>
      <c r="G46" s="81"/>
    </row>
    <row r="47" spans="1:7" ht="12" customHeight="1" x14ac:dyDescent="0.3">
      <c r="A47" s="217"/>
      <c r="B47" s="218"/>
      <c r="C47" s="92" t="str">
        <f>IF(A46&gt;0,VLOOKUP(A46,seznam!$A$2:$C$129,2),"------")</f>
        <v>------</v>
      </c>
      <c r="D47" s="75"/>
      <c r="E47" s="78" t="str">
        <f>IF('zap_pav B'!W7&gt;'zap_pav B'!Y7,CONCATENATE('zap_pav B'!W7,":",'zap_pav B'!Y7,"   (",'zap_pav B'!R7,";",'zap_pav B'!S7,";",'zap_pav B'!T7,";",'zap_pav B'!U7,";",'zap_pav B'!V7,")"),IF('zap_pav B'!W7&lt;'zap_pav B'!Y7,CONCATENATE('zap_pav B'!Y7,":",'zap_pav B'!W7,"   (",IF('zap_pav B'!R7="0","-0",-'zap_pav B'!R7),";",IF('zap_pav B'!S7="0","-0",-'zap_pav B'!S7),";",IF('zap_pav B'!T7="0","-0",-'zap_pav B'!T7),";",IF('zap_pav B'!U7="0","-0",IF(LEN('zap_pav B'!U7)&gt;0,-'zap_pav B'!U7,'zap_pav B'!U7)),";",IF(LEN('zap_pav B'!V7)&gt;0,-'zap_pav B'!V7,'zap_pav B'!V7),")")," "))</f>
        <v xml:space="preserve"> </v>
      </c>
      <c r="F47" s="75"/>
      <c r="G47" s="81"/>
    </row>
    <row r="48" spans="1:7" ht="12" customHeight="1" x14ac:dyDescent="0.3">
      <c r="A48" s="216"/>
      <c r="B48" s="218">
        <v>24</v>
      </c>
      <c r="C48" s="76" t="str">
        <f>IF(A48&gt;0,VLOOKUP(A48,seznam!$A$2:$C$129,3),"------")</f>
        <v>------</v>
      </c>
      <c r="D48" s="77" t="str">
        <f>IF('zap_pav B'!J13&gt;'zap_pav B'!L13,'zap_pav B'!B13,IF('zap_pav B'!J13&lt;'zap_pav B'!L13,'zap_pav B'!D13," "))</f>
        <v xml:space="preserve"> </v>
      </c>
      <c r="E48" s="78"/>
      <c r="F48" s="75"/>
      <c r="G48" s="81"/>
    </row>
    <row r="49" spans="1:7" ht="12" customHeight="1" x14ac:dyDescent="0.3">
      <c r="A49" s="217"/>
      <c r="B49" s="218"/>
      <c r="C49" s="93" t="str">
        <f>IF(A48&gt;0,VLOOKUP(A48,seznam!$A$2:$C$129,2),"------")</f>
        <v>------</v>
      </c>
      <c r="D49" s="75" t="str">
        <f>IF('zap_pav B'!J13&gt;'zap_pav B'!L13,CONCATENATE('zap_pav B'!J13,":",'zap_pav B'!L13,"   (",'zap_pav B'!E13,";",'zap_pav B'!F13,";",'zap_pav B'!G13,";",'zap_pav B'!H13,";",'zap_pav B'!I13,")"),IF('zap_pav B'!J13&lt;'zap_pav B'!L13,CONCATENATE('zap_pav B'!L13,":",'zap_pav B'!J13,"   (",IF('zap_pav B'!E13="0","-0",-'zap_pav B'!E13),";",IF('zap_pav B'!F13="0","-0",-'zap_pav B'!F13),";",IF('zap_pav B'!G13="0","-0",-'zap_pav B'!G13),";",IF('zap_pav B'!H13="0","-0",IF(LEN('zap_pav B'!H13)&gt;0,-'zap_pav B'!H13,'zap_pav B'!H13)),";",IF(LEN('zap_pav B'!I13)&gt;0,-'zap_pav B'!I13,'zap_pav B'!I13),")")," "))</f>
        <v xml:space="preserve"> </v>
      </c>
      <c r="E49" s="75"/>
      <c r="F49" s="75"/>
      <c r="G49" s="81"/>
    </row>
    <row r="50" spans="1:7" ht="12" customHeight="1" x14ac:dyDescent="0.3">
      <c r="A50" s="216"/>
      <c r="B50" s="218">
        <v>25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IF('zap_pav B'!W17&gt;'zap_pav B'!Y17,'zap_pav B'!O17,IF('zap_pav B'!W17&lt;'zap_pav B'!Y17,'zap_pav B'!Q17," "))</f>
        <v xml:space="preserve"> </v>
      </c>
    </row>
    <row r="51" spans="1:7" ht="12" customHeight="1" x14ac:dyDescent="0.3">
      <c r="A51" s="217"/>
      <c r="B51" s="218"/>
      <c r="C51" s="92" t="str">
        <f>IF(A50&gt;0,VLOOKUP(A50,seznam!$A$2:$C$129,2),"------")</f>
        <v>------</v>
      </c>
      <c r="D51" s="75"/>
      <c r="E51" s="75"/>
      <c r="F51" s="75"/>
      <c r="G51" s="78" t="str">
        <f>IF('zap_pav B'!W17&gt;'zap_pav B'!Y17,CONCATENATE('zap_pav B'!W17,":",'zap_pav B'!Y17,"   (",'zap_pav B'!R17,";",'zap_pav B'!S17,";",'zap_pav B'!T17,";",'zap_pav B'!U17,";",'zap_pav B'!V17,")"),IF('zap_pav B'!W17&lt;'zap_pav B'!Y17,CONCATENATE('zap_pav B'!Y17,":",'zap_pav B'!W17,"   (",IF('zap_pav B'!R17="0","-0",-'zap_pav B'!R17),";",IF('zap_pav B'!S17="0","-0",-'zap_pav B'!S17),";",IF('zap_pav B'!T17="0","-0",-'zap_pav B'!T17),";",IF('zap_pav B'!U17="0","-0",IF(LEN('zap_pav B'!U17)&gt;0,-'zap_pav B'!U17,'zap_pav B'!U17)),";",IF(LEN('zap_pav B'!V17)&gt;0,-'zap_pav B'!V17,'zap_pav B'!V17),")")," "))</f>
        <v xml:space="preserve"> </v>
      </c>
    </row>
    <row r="52" spans="1:7" ht="12" customHeight="1" x14ac:dyDescent="0.3">
      <c r="A52" s="216"/>
      <c r="B52" s="218">
        <v>26</v>
      </c>
      <c r="C52" s="76" t="str">
        <f>IF(A52&gt;0,VLOOKUP(A52,seznam!$A$2:$C$129,3),"------")</f>
        <v>------</v>
      </c>
      <c r="D52" s="77" t="str">
        <f>IF('zap_pav B'!J14&gt;'zap_pav B'!L14,'zap_pav B'!B14,IF('zap_pav B'!J14&lt;'zap_pav B'!L14,'zap_pav B'!D14," "))</f>
        <v xml:space="preserve"> </v>
      </c>
      <c r="E52" s="75"/>
      <c r="F52" s="75"/>
      <c r="G52" s="78"/>
    </row>
    <row r="53" spans="1:7" ht="12" customHeight="1" x14ac:dyDescent="0.3">
      <c r="A53" s="217"/>
      <c r="B53" s="218"/>
      <c r="C53" s="93" t="str">
        <f>IF(A52&gt;0,VLOOKUP(A52,seznam!$A$2:$C$129,2),"------")</f>
        <v>------</v>
      </c>
      <c r="D53" s="75" t="str">
        <f>IF('zap_pav B'!J14&gt;'zap_pav B'!L14,CONCATENATE('zap_pav B'!J14,":",'zap_pav B'!L14,"   (",'zap_pav B'!E14,";",'zap_pav B'!F14,";",'zap_pav B'!G14,";",'zap_pav B'!H14,";",'zap_pav B'!I14,")"),IF('zap_pav B'!J14&lt;'zap_pav B'!L14,CONCATENATE('zap_pav B'!L14,":",'zap_pav B'!J14,"   (",IF('zap_pav B'!E14="0","-0",-'zap_pav B'!E14),";",IF('zap_pav B'!F14="0","-0",-'zap_pav B'!F14),";",IF('zap_pav B'!G14="0","-0",-'zap_pav B'!G14),";",IF('zap_pav B'!H14="0","-0",IF(LEN('zap_pav B'!H14)&gt;0,-'zap_pav B'!H14,'zap_pav B'!H14)),";",IF(LEN('zap_pav B'!I14)&gt;0,-'zap_pav B'!I14,'zap_pav B'!I14),")")," "))</f>
        <v xml:space="preserve"> </v>
      </c>
      <c r="E53" s="78"/>
      <c r="F53" s="75"/>
      <c r="G53" s="78"/>
    </row>
    <row r="54" spans="1:7" ht="12" customHeight="1" x14ac:dyDescent="0.3">
      <c r="A54" s="216"/>
      <c r="B54" s="218">
        <v>27</v>
      </c>
      <c r="C54" s="74" t="str">
        <f>IF(A54&gt;0,VLOOKUP(A54,seznam!$A$2:$C$129,3),"------")</f>
        <v>------</v>
      </c>
      <c r="D54" s="75"/>
      <c r="E54" s="79" t="str">
        <f>IF('zap_pav B'!W8&gt;'zap_pav B'!Y8,'zap_pav B'!O8,IF('zap_pav B'!W8&lt;'zap_pav B'!Y8,'zap_pav B'!Q8," "))</f>
        <v xml:space="preserve"> </v>
      </c>
      <c r="F54" s="75"/>
      <c r="G54" s="78"/>
    </row>
    <row r="55" spans="1:7" ht="12" customHeight="1" x14ac:dyDescent="0.3">
      <c r="A55" s="217"/>
      <c r="B55" s="218"/>
      <c r="C55" s="92" t="str">
        <f>IF(A54&gt;0,VLOOKUP(A54,seznam!$A$2:$C$129,2),"------")</f>
        <v>------</v>
      </c>
      <c r="D55" s="75"/>
      <c r="E55" s="78" t="str">
        <f>IF('zap_pav B'!W8&gt;'zap_pav B'!Y8,CONCATENATE('zap_pav B'!W8,":",'zap_pav B'!Y8,"   (",'zap_pav B'!R8,";",'zap_pav B'!S8,";",'zap_pav B'!T8,";",'zap_pav B'!U8,";",'zap_pav B'!V8,")"),IF('zap_pav B'!W8&lt;'zap_pav B'!Y8,CONCATENATE('zap_pav B'!Y8,":",'zap_pav B'!W8,"   (",IF('zap_pav B'!R8="0","-0",-'zap_pav B'!R8),";",IF('zap_pav B'!S8="0","-0",-'zap_pav B'!S8),";",IF('zap_pav B'!T8="0","-0",-'zap_pav B'!T8),";",IF('zap_pav B'!U8="0","-0",IF(LEN('zap_pav B'!U8)&gt;0,-'zap_pav B'!U8,'zap_pav B'!U8)),";",IF(LEN('zap_pav B'!V8)&gt;0,-'zap_pav B'!V8,'zap_pav B'!V8),")")," "))</f>
        <v xml:space="preserve"> </v>
      </c>
      <c r="F55" s="78"/>
      <c r="G55" s="78"/>
    </row>
    <row r="56" spans="1:7" ht="12" customHeight="1" x14ac:dyDescent="0.3">
      <c r="A56" s="216"/>
      <c r="B56" s="218">
        <v>28</v>
      </c>
      <c r="C56" s="76" t="str">
        <f>IF(A56&gt;0,VLOOKUP(A56,seznam!$A$2:$C$129,3),"------")</f>
        <v>------</v>
      </c>
      <c r="D56" s="77" t="str">
        <f>IF('zap_pav B'!J15&gt;'zap_pav B'!L15,'zap_pav B'!B15,IF('zap_pav B'!J15&lt;'zap_pav B'!L15,'zap_pav B'!D15," "))</f>
        <v xml:space="preserve"> </v>
      </c>
      <c r="E56" s="78"/>
      <c r="F56" s="78"/>
      <c r="G56" s="78"/>
    </row>
    <row r="57" spans="1:7" ht="12" customHeight="1" x14ac:dyDescent="0.3">
      <c r="A57" s="217"/>
      <c r="B57" s="218"/>
      <c r="C57" s="93" t="str">
        <f>IF(A56&gt;0,VLOOKUP(A56,seznam!$A$2:$C$129,2),"------")</f>
        <v>------</v>
      </c>
      <c r="D57" s="75" t="str">
        <f>IF('zap_pav B'!J15&gt;'zap_pav B'!L15,CONCATENATE('zap_pav B'!J15,":",'zap_pav B'!L15,"   (",'zap_pav B'!E15,";",'zap_pav B'!F15,";",'zap_pav B'!G15,";",'zap_pav B'!H15,";",'zap_pav B'!I15,")"),IF('zap_pav B'!J15&lt;'zap_pav B'!L15,CONCATENATE('zap_pav B'!L15,":",'zap_pav B'!J15,"   (",IF('zap_pav B'!E15="0","-0",-'zap_pav B'!E15),";",IF('zap_pav B'!F15="0","-0",-'zap_pav B'!F15),";",IF('zap_pav B'!G15="0","-0",-'zap_pav B'!G15),";",IF('zap_pav B'!H15="0","-0",IF(LEN('zap_pav B'!H15)&gt;0,-'zap_pav B'!H15,'zap_pav B'!H15)),";",IF(LEN('zap_pav B'!I15)&gt;0,-'zap_pav B'!I15,'zap_pav B'!I15),")")," "))</f>
        <v xml:space="preserve"> </v>
      </c>
      <c r="E57" s="75"/>
      <c r="F57" s="78"/>
      <c r="G57" s="78"/>
    </row>
    <row r="58" spans="1:7" ht="12" customHeight="1" x14ac:dyDescent="0.3">
      <c r="A58" s="216"/>
      <c r="B58" s="218">
        <v>29</v>
      </c>
      <c r="C58" s="74" t="str">
        <f>IF(A58&gt;0,VLOOKUP(A58,seznam!$A$2:$C$129,3),"------")</f>
        <v>------</v>
      </c>
      <c r="D58" s="75"/>
      <c r="E58" s="75"/>
      <c r="F58" s="79" t="str">
        <f>IF('zap_pav B'!W14&gt;'zap_pav B'!Y14,'zap_pav B'!O14,IF('zap_pav B'!W14&lt;'zap_pav B'!Y14,'zap_pav B'!Q14," "))</f>
        <v xml:space="preserve"> </v>
      </c>
      <c r="G58" s="78"/>
    </row>
    <row r="59" spans="1:7" ht="12" customHeight="1" x14ac:dyDescent="0.3">
      <c r="A59" s="217"/>
      <c r="B59" s="218"/>
      <c r="C59" s="92" t="str">
        <f>IF(A58&gt;0,VLOOKUP(A58,seznam!$A$2:$C$129,2),"------")</f>
        <v>------</v>
      </c>
      <c r="D59" s="75"/>
      <c r="E59" s="75"/>
      <c r="F59" s="78" t="str">
        <f>IF('zap_pav B'!W14&gt;'zap_pav B'!Y14,CONCATENATE('zap_pav B'!W14,":",'zap_pav B'!Y14,"   (",'zap_pav B'!R14,";",'zap_pav B'!S14,";",'zap_pav B'!T14,";",'zap_pav B'!U14,";",'zap_pav B'!V14,")"),IF('zap_pav B'!W14&lt;'zap_pav B'!Y14,CONCATENATE('zap_pav B'!Y14,":",'zap_pav B'!W14,"   (",IF('zap_pav B'!R14="0","-0",-'zap_pav B'!R14),";",IF('zap_pav B'!S14="0","-0",-'zap_pav B'!S14),";",IF('zap_pav B'!T14="0","-0",-'zap_pav B'!T14),";",IF('zap_pav B'!U14="0","-0",IF(LEN('zap_pav B'!U14)&gt;0,-'zap_pav B'!U14,'zap_pav B'!U14)),";",IF(LEN('zap_pav B'!V14)&gt;0,-'zap_pav B'!V14,'zap_pav B'!V14),")")," "))</f>
        <v xml:space="preserve"> </v>
      </c>
      <c r="G59" s="75"/>
    </row>
    <row r="60" spans="1:7" ht="12" customHeight="1" x14ac:dyDescent="0.3">
      <c r="A60" s="216"/>
      <c r="B60" s="218">
        <v>30</v>
      </c>
      <c r="C60" s="76" t="str">
        <f>IF(A60&gt;0,VLOOKUP(A60,seznam!$A$2:$C$129,3),"------")</f>
        <v>------</v>
      </c>
      <c r="D60" s="77" t="str">
        <f>IF('zap_pav B'!J16&gt;'zap_pav B'!L16,'zap_pav B'!B16,IF('zap_pav B'!J16&lt;'zap_pav B'!L16,'zap_pav B'!D16," "))</f>
        <v xml:space="preserve"> </v>
      </c>
      <c r="E60" s="75"/>
      <c r="F60" s="78"/>
      <c r="G60" s="75"/>
    </row>
    <row r="61" spans="1:7" ht="12" customHeight="1" x14ac:dyDescent="0.3">
      <c r="A61" s="217"/>
      <c r="B61" s="218"/>
      <c r="C61" s="93" t="str">
        <f>IF(A60&gt;0,VLOOKUP(A60,seznam!$A$2:$C$129,2),"------")</f>
        <v>------</v>
      </c>
      <c r="D61" s="75" t="str">
        <f>IF('zap_pav B'!J16&gt;'zap_pav B'!L16,CONCATENATE('zap_pav B'!J16,":",'zap_pav B'!L16,"   (",'zap_pav B'!E16,";",'zap_pav B'!F16,";",'zap_pav B'!G16,";",'zap_pav B'!H16,";",'zap_pav B'!I16,")"),IF('zap_pav B'!J16&lt;'zap_pav B'!L16,CONCATENATE('zap_pav B'!L16,":",'zap_pav B'!J16,"   (",IF('zap_pav B'!E16="0","-0",-'zap_pav B'!E16),";",IF('zap_pav B'!F16="0","-0",-'zap_pav B'!F16),";",IF('zap_pav B'!G16="0","-0",-'zap_pav B'!G16),";",IF('zap_pav B'!H16="0","-0",IF(LEN('zap_pav B'!H16)&gt;0,-'zap_pav B'!H16,'zap_pav B'!H16)),";",IF(LEN('zap_pav B'!I16)&gt;0,-'zap_pav B'!I16,'zap_pav B'!I16),")")," "))</f>
        <v xml:space="preserve"> </v>
      </c>
      <c r="E61" s="78"/>
      <c r="F61" s="78"/>
      <c r="G61" s="75"/>
    </row>
    <row r="62" spans="1:7" ht="12" customHeight="1" x14ac:dyDescent="0.3">
      <c r="A62" s="216"/>
      <c r="B62" s="218">
        <v>31</v>
      </c>
      <c r="C62" s="74" t="str">
        <f>IF(A62&gt;0,VLOOKUP(A62,seznam!$A$2:$C$129,3),"------")</f>
        <v>------</v>
      </c>
      <c r="D62" s="75"/>
      <c r="E62" s="79" t="str">
        <f>IF('zap_pav B'!W9&gt;'zap_pav B'!Y9,'zap_pav B'!O9,IF('zap_pav B'!W9&lt;'zap_pav B'!Y9,'zap_pav B'!Q9," "))</f>
        <v xml:space="preserve"> </v>
      </c>
      <c r="F62" s="78"/>
      <c r="G62" s="75"/>
    </row>
    <row r="63" spans="1:7" ht="12" customHeight="1" x14ac:dyDescent="0.3">
      <c r="A63" s="217"/>
      <c r="B63" s="218"/>
      <c r="C63" s="92" t="str">
        <f>IF(A62&gt;0,VLOOKUP(A62,seznam!$A$2:$C$129,2),"------")</f>
        <v>------</v>
      </c>
      <c r="D63" s="75"/>
      <c r="E63" s="78" t="str">
        <f>IF('zap_pav B'!W9&gt;'zap_pav B'!Y9,CONCATENATE('zap_pav B'!W9,":",'zap_pav B'!Y9,"   (",'zap_pav B'!R9,";",'zap_pav B'!S9,";",'zap_pav B'!T9,";",'zap_pav B'!U9,";",'zap_pav B'!V9,")"),IF('zap_pav B'!W9&lt;'zap_pav B'!Y9,CONCATENATE('zap_pav B'!Y9,":",'zap_pav B'!W9,"   (",IF('zap_pav B'!R9="0","-0",-'zap_pav B'!R9),";",IF('zap_pav B'!S9="0","-0",-'zap_pav B'!S9),";",IF('zap_pav B'!T9="0","-0",-'zap_pav B'!T9),";",IF('zap_pav B'!U9="0","-0",IF(LEN('zap_pav B'!U9)&gt;0,-'zap_pav B'!U9,'zap_pav B'!U9)),";",IF(LEN('zap_pav B'!V9)&gt;0,-'zap_pav B'!V9,'zap_pav B'!V9),")")," "))</f>
        <v xml:space="preserve"> </v>
      </c>
      <c r="F63" s="75"/>
      <c r="G63" s="75"/>
    </row>
    <row r="64" spans="1:7" ht="12" customHeight="1" x14ac:dyDescent="0.3">
      <c r="A64" s="216"/>
      <c r="B64" s="138">
        <v>32</v>
      </c>
      <c r="C64" s="76" t="str">
        <f>IF(A64&gt;0,VLOOKUP(A64,seznam!$A$2:$C$129,3),"------")</f>
        <v>------</v>
      </c>
      <c r="D64" s="77" t="str">
        <f>IF('zap_pav B'!J17&gt;'zap_pav B'!L17,'zap_pav B'!B17,IF('zap_pav B'!J17&lt;'zap_pav B'!L17,'zap_pav B'!D17," "))</f>
        <v xml:space="preserve"> </v>
      </c>
      <c r="E64" s="78"/>
      <c r="F64" s="75"/>
      <c r="G64" s="75"/>
    </row>
    <row r="65" spans="1:7" ht="12" customHeight="1" x14ac:dyDescent="0.3">
      <c r="A65" s="217"/>
      <c r="B65" s="153"/>
      <c r="C65" s="93" t="str">
        <f>IF(A64&gt;0,VLOOKUP(A64,seznam!$A$2:$C$129,2),"------")</f>
        <v>------</v>
      </c>
      <c r="D65" s="75" t="str">
        <f>IF('zap_pav B'!J17&gt;'zap_pav B'!L17,CONCATENATE('zap_pav B'!J17,":",'zap_pav B'!L17,"   (",'zap_pav B'!E17,";",'zap_pav B'!F17,";",'zap_pav B'!G17,";",'zap_pav B'!H17,";",'zap_pav B'!I17,")"),IF('zap_pav B'!J17&lt;'zap_pav B'!L17,CONCATENATE('zap_pav B'!L17,":",'zap_pav B'!J17,"   (",IF('zap_pav B'!E17="0","-0",-'zap_pav B'!E17),";",IF('zap_pav B'!F17="0","-0",-'zap_pav B'!F17),";",IF('zap_pav B'!G17="0","-0",-'zap_pav B'!G17),";",IF('zap_pav B'!H17="0","-0",IF(LEN('zap_pav B'!H17)&gt;0,-'zap_pav B'!H17,'zap_pav B'!H17)),";",IF(LEN('zap_pav B'!I17)&gt;0,-'zap_pav B'!I17,'zap_pav B'!I17),")")," "))</f>
        <v xml:space="preserve"> </v>
      </c>
      <c r="E65" s="75"/>
      <c r="F65" s="75"/>
      <c r="G65" s="75"/>
    </row>
    <row r="66" spans="1:7" ht="12" customHeight="1" x14ac:dyDescent="0.3">
      <c r="A66" s="73"/>
      <c r="B66" s="73"/>
      <c r="C66" s="114"/>
      <c r="D66" s="75"/>
      <c r="E66" s="75"/>
      <c r="F66" s="75"/>
      <c r="G66" s="75"/>
    </row>
  </sheetData>
  <mergeCells count="66">
    <mergeCell ref="B40:B41"/>
    <mergeCell ref="B1:G1"/>
    <mergeCell ref="B58:B59"/>
    <mergeCell ref="B60:B61"/>
    <mergeCell ref="B62:B63"/>
    <mergeCell ref="B42:B43"/>
    <mergeCell ref="B44:B45"/>
    <mergeCell ref="B46:B47"/>
    <mergeCell ref="B48:B49"/>
    <mergeCell ref="B34:B35"/>
    <mergeCell ref="B36:B37"/>
    <mergeCell ref="B2:B3"/>
    <mergeCell ref="B4:B5"/>
    <mergeCell ref="B6:B7"/>
    <mergeCell ref="B8:B9"/>
    <mergeCell ref="B26:B27"/>
    <mergeCell ref="B18:B19"/>
    <mergeCell ref="B20:B21"/>
    <mergeCell ref="B22:B23"/>
    <mergeCell ref="B24:B25"/>
    <mergeCell ref="A60:A61"/>
    <mergeCell ref="A54:A55"/>
    <mergeCell ref="A56:A57"/>
    <mergeCell ref="A58:A59"/>
    <mergeCell ref="A46:A47"/>
    <mergeCell ref="A48:A49"/>
    <mergeCell ref="A42:A43"/>
    <mergeCell ref="A50:A51"/>
    <mergeCell ref="A36:A37"/>
    <mergeCell ref="A38:A39"/>
    <mergeCell ref="A40:A41"/>
    <mergeCell ref="A44:A45"/>
    <mergeCell ref="A62:A63"/>
    <mergeCell ref="A64:A65"/>
    <mergeCell ref="B10:B11"/>
    <mergeCell ref="B12:B13"/>
    <mergeCell ref="B14:B15"/>
    <mergeCell ref="B16:B17"/>
    <mergeCell ref="B30:B31"/>
    <mergeCell ref="B32:B33"/>
    <mergeCell ref="B64:B65"/>
    <mergeCell ref="B28:B29"/>
    <mergeCell ref="B50:B51"/>
    <mergeCell ref="B52:B53"/>
    <mergeCell ref="B54:B55"/>
    <mergeCell ref="B56:B57"/>
    <mergeCell ref="B38:B39"/>
    <mergeCell ref="A52:A53"/>
    <mergeCell ref="A28:A29"/>
    <mergeCell ref="A30:A31"/>
    <mergeCell ref="A32:A33"/>
    <mergeCell ref="A34:A35"/>
    <mergeCell ref="A20:A21"/>
    <mergeCell ref="A22:A23"/>
    <mergeCell ref="A24:A25"/>
    <mergeCell ref="A26:A27"/>
    <mergeCell ref="A18:A19"/>
    <mergeCell ref="A10:A11"/>
    <mergeCell ref="A12:A13"/>
    <mergeCell ref="A14:A15"/>
    <mergeCell ref="A16:A17"/>
    <mergeCell ref="F2:G3"/>
    <mergeCell ref="A2:A3"/>
    <mergeCell ref="A4:A5"/>
    <mergeCell ref="A6:A7"/>
    <mergeCell ref="A8:A9"/>
  </mergeCells>
  <phoneticPr fontId="0" type="noConversion"/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9"/>
  <sheetViews>
    <sheetView workbookViewId="0">
      <selection activeCell="AA14" sqref="AA14"/>
    </sheetView>
  </sheetViews>
  <sheetFormatPr defaultRowHeight="12.5" x14ac:dyDescent="0.25"/>
  <cols>
    <col min="1" max="1" width="4.453125" customWidth="1"/>
    <col min="2" max="2" width="18.7265625" customWidth="1"/>
    <col min="3" max="3" width="2.7265625" style="1" customWidth="1"/>
    <col min="4" max="4" width="18.7265625" customWidth="1"/>
    <col min="5" max="12" width="2.7265625" customWidth="1"/>
    <col min="13" max="13" width="3.7265625" customWidth="1"/>
    <col min="14" max="14" width="4.453125" customWidth="1"/>
    <col min="15" max="15" width="18.7265625" customWidth="1"/>
    <col min="16" max="16" width="2.7265625" customWidth="1"/>
    <col min="17" max="17" width="18.7265625" customWidth="1"/>
    <col min="18" max="25" width="2.7265625" customWidth="1"/>
  </cols>
  <sheetData>
    <row r="1" spans="1:25" ht="13.5" thickBot="1" x14ac:dyDescent="0.35">
      <c r="A1" s="222" t="s">
        <v>22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N1" s="222" t="s">
        <v>23</v>
      </c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</row>
    <row r="2" spans="1:25" ht="13" x14ac:dyDescent="0.3">
      <c r="A2" s="50">
        <v>1</v>
      </c>
      <c r="B2" s="51" t="str">
        <f>' pavouk B'!C3</f>
        <v>Záviška Jan</v>
      </c>
      <c r="C2" s="52" t="s">
        <v>10</v>
      </c>
      <c r="D2" s="10" t="str">
        <f>' pavouk B'!C5</f>
        <v>Blažek Dominik</v>
      </c>
      <c r="E2" s="40" t="s">
        <v>236</v>
      </c>
      <c r="F2" s="41" t="s">
        <v>237</v>
      </c>
      <c r="G2" s="41" t="s">
        <v>242</v>
      </c>
      <c r="H2" s="41"/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 pavouk B'!D4</f>
        <v>Záviška Jan</v>
      </c>
      <c r="P2" s="52" t="s">
        <v>10</v>
      </c>
      <c r="Q2" s="10" t="str">
        <f>' pavouk B'!D8</f>
        <v>Látal Jan</v>
      </c>
      <c r="R2" s="40" t="s">
        <v>259</v>
      </c>
      <c r="S2" s="41" t="s">
        <v>251</v>
      </c>
      <c r="T2" s="41" t="s">
        <v>257</v>
      </c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3</v>
      </c>
    </row>
    <row r="3" spans="1:25" ht="13" x14ac:dyDescent="0.3">
      <c r="A3" s="53">
        <v>2</v>
      </c>
      <c r="B3" s="48" t="str">
        <f>' pavouk B'!C7</f>
        <v>Šnábl Josef</v>
      </c>
      <c r="C3" s="49" t="s">
        <v>10</v>
      </c>
      <c r="D3" s="11" t="str">
        <f>' pavouk B'!C9</f>
        <v>Látal Jan</v>
      </c>
      <c r="E3" s="42" t="s">
        <v>247</v>
      </c>
      <c r="F3" s="39" t="s">
        <v>248</v>
      </c>
      <c r="G3" s="39" t="s">
        <v>254</v>
      </c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3">
        <v>2</v>
      </c>
      <c r="O3" s="48" t="str">
        <f>' pavouk B'!D12</f>
        <v>Zouharová Beáta</v>
      </c>
      <c r="P3" s="49" t="s">
        <v>10</v>
      </c>
      <c r="Q3" s="48" t="str">
        <f>' pavouk B'!D16</f>
        <v>Šimon Matěj</v>
      </c>
      <c r="R3" s="42" t="s">
        <v>242</v>
      </c>
      <c r="S3" s="39" t="s">
        <v>243</v>
      </c>
      <c r="T3" s="39" t="s">
        <v>261</v>
      </c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ht="13" x14ac:dyDescent="0.3">
      <c r="A4" s="53">
        <v>3</v>
      </c>
      <c r="B4" s="48" t="str">
        <f>' pavouk B'!C11</f>
        <v>Zouharová Beáta</v>
      </c>
      <c r="C4" s="49" t="s">
        <v>10</v>
      </c>
      <c r="D4" s="11" t="str">
        <f>' pavouk B'!C13</f>
        <v>Dvořáček Martin</v>
      </c>
      <c r="E4" s="42" t="s">
        <v>236</v>
      </c>
      <c r="F4" s="39" t="s">
        <v>239</v>
      </c>
      <c r="G4" s="39" t="s">
        <v>240</v>
      </c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 pavouk B'!D20</f>
        <v xml:space="preserve"> </v>
      </c>
      <c r="P4" s="49" t="s">
        <v>10</v>
      </c>
      <c r="Q4" s="11" t="str">
        <f>' pavouk B'!D24</f>
        <v xml:space="preserve"> </v>
      </c>
      <c r="R4" s="42"/>
      <c r="S4" s="39"/>
      <c r="T4" s="39"/>
      <c r="U4" s="39"/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ht="13" x14ac:dyDescent="0.3">
      <c r="A5" s="53">
        <v>4</v>
      </c>
      <c r="B5" s="48" t="str">
        <f>' pavouk B'!C15</f>
        <v>Šimon Matěj</v>
      </c>
      <c r="C5" s="49" t="s">
        <v>10</v>
      </c>
      <c r="D5" s="11" t="str">
        <f>' pavouk B'!C17</f>
        <v>Maradová Eliška</v>
      </c>
      <c r="E5" s="42" t="s">
        <v>244</v>
      </c>
      <c r="F5" s="39" t="s">
        <v>246</v>
      </c>
      <c r="G5" s="39" t="s">
        <v>243</v>
      </c>
      <c r="H5" s="39" t="s">
        <v>236</v>
      </c>
      <c r="I5" s="58" t="s">
        <v>238</v>
      </c>
      <c r="J5" s="56">
        <f t="shared" si="0"/>
        <v>3</v>
      </c>
      <c r="K5" s="26" t="s">
        <v>7</v>
      </c>
      <c r="L5" s="27">
        <f t="shared" si="1"/>
        <v>2</v>
      </c>
      <c r="N5" s="53">
        <v>4</v>
      </c>
      <c r="O5" s="48" t="str">
        <f>' pavouk B'!D28</f>
        <v xml:space="preserve"> </v>
      </c>
      <c r="P5" s="49" t="s">
        <v>10</v>
      </c>
      <c r="Q5" s="11" t="str">
        <f>' pavouk B'!D32</f>
        <v xml:space="preserve"> </v>
      </c>
      <c r="R5" s="42"/>
      <c r="S5" s="39"/>
      <c r="T5" s="39"/>
      <c r="U5" s="39"/>
      <c r="V5" s="58"/>
      <c r="W5" s="56">
        <f t="shared" si="2"/>
        <v>0</v>
      </c>
      <c r="X5" s="26" t="s">
        <v>7</v>
      </c>
      <c r="Y5" s="27">
        <f t="shared" si="3"/>
        <v>0</v>
      </c>
    </row>
    <row r="6" spans="1:25" ht="13" x14ac:dyDescent="0.3">
      <c r="A6" s="53">
        <v>5</v>
      </c>
      <c r="B6" s="48" t="str">
        <f>' pavouk B'!C19</f>
        <v>------</v>
      </c>
      <c r="C6" s="49" t="s">
        <v>10</v>
      </c>
      <c r="D6" s="11" t="str">
        <f>' pavouk B'!C21</f>
        <v>------</v>
      </c>
      <c r="E6" s="42"/>
      <c r="F6" s="39"/>
      <c r="G6" s="39"/>
      <c r="H6" s="39"/>
      <c r="I6" s="58"/>
      <c r="J6" s="56">
        <f t="shared" si="0"/>
        <v>0</v>
      </c>
      <c r="K6" s="26" t="s">
        <v>7</v>
      </c>
      <c r="L6" s="27">
        <f t="shared" si="1"/>
        <v>0</v>
      </c>
      <c r="N6" s="53">
        <v>5</v>
      </c>
      <c r="O6" s="48" t="str">
        <f>' pavouk B'!D36</f>
        <v xml:space="preserve"> </v>
      </c>
      <c r="P6" s="49" t="s">
        <v>10</v>
      </c>
      <c r="Q6" s="11" t="str">
        <f>' pavouk B'!D40</f>
        <v xml:space="preserve"> </v>
      </c>
      <c r="R6" s="42"/>
      <c r="S6" s="39"/>
      <c r="T6" s="39"/>
      <c r="U6" s="39"/>
      <c r="V6" s="58"/>
      <c r="W6" s="56">
        <f t="shared" si="2"/>
        <v>0</v>
      </c>
      <c r="X6" s="26" t="s">
        <v>7</v>
      </c>
      <c r="Y6" s="27">
        <f t="shared" si="3"/>
        <v>0</v>
      </c>
    </row>
    <row r="7" spans="1:25" ht="13" x14ac:dyDescent="0.3">
      <c r="A7" s="53">
        <v>6</v>
      </c>
      <c r="B7" s="48" t="str">
        <f>' pavouk B'!C23</f>
        <v>------</v>
      </c>
      <c r="C7" s="49" t="s">
        <v>10</v>
      </c>
      <c r="D7" s="11" t="str">
        <f>' pavouk B'!C25</f>
        <v>------</v>
      </c>
      <c r="E7" s="42"/>
      <c r="F7" s="39"/>
      <c r="G7" s="39"/>
      <c r="H7" s="39"/>
      <c r="I7" s="58"/>
      <c r="J7" s="56">
        <f t="shared" si="0"/>
        <v>0</v>
      </c>
      <c r="K7" s="26" t="s">
        <v>7</v>
      </c>
      <c r="L7" s="27">
        <f t="shared" si="1"/>
        <v>0</v>
      </c>
      <c r="N7" s="53">
        <v>6</v>
      </c>
      <c r="O7" s="48" t="str">
        <f>' pavouk B'!D44</f>
        <v xml:space="preserve"> </v>
      </c>
      <c r="P7" s="49" t="s">
        <v>10</v>
      </c>
      <c r="Q7" s="11" t="str">
        <f>' pavouk B'!D48</f>
        <v xml:space="preserve"> </v>
      </c>
      <c r="R7" s="42"/>
      <c r="S7" s="39"/>
      <c r="T7" s="39"/>
      <c r="U7" s="39"/>
      <c r="V7" s="58"/>
      <c r="W7" s="56">
        <f t="shared" si="2"/>
        <v>0</v>
      </c>
      <c r="X7" s="26" t="s">
        <v>7</v>
      </c>
      <c r="Y7" s="27">
        <f t="shared" si="3"/>
        <v>0</v>
      </c>
    </row>
    <row r="8" spans="1:25" ht="13" x14ac:dyDescent="0.3">
      <c r="A8" s="53">
        <v>7</v>
      </c>
      <c r="B8" s="48" t="str">
        <f>' pavouk B'!C27</f>
        <v>------</v>
      </c>
      <c r="C8" s="49" t="s">
        <v>10</v>
      </c>
      <c r="D8" s="11" t="str">
        <f>' pavouk B'!C29</f>
        <v>------</v>
      </c>
      <c r="E8" s="42"/>
      <c r="F8" s="39"/>
      <c r="G8" s="39"/>
      <c r="H8" s="39"/>
      <c r="I8" s="58"/>
      <c r="J8" s="56">
        <f t="shared" si="0"/>
        <v>0</v>
      </c>
      <c r="K8" s="26" t="s">
        <v>7</v>
      </c>
      <c r="L8" s="27">
        <f t="shared" si="1"/>
        <v>0</v>
      </c>
      <c r="N8" s="53">
        <v>7</v>
      </c>
      <c r="O8" s="48" t="str">
        <f>' pavouk B'!D52</f>
        <v xml:space="preserve"> </v>
      </c>
      <c r="P8" s="49" t="s">
        <v>10</v>
      </c>
      <c r="Q8" s="11" t="str">
        <f>' pavouk B'!D56</f>
        <v xml:space="preserve"> </v>
      </c>
      <c r="R8" s="63"/>
      <c r="S8" s="64"/>
      <c r="T8" s="64"/>
      <c r="U8" s="64"/>
      <c r="V8" s="65"/>
      <c r="W8" s="56">
        <f t="shared" si="2"/>
        <v>0</v>
      </c>
      <c r="X8" s="26" t="s">
        <v>7</v>
      </c>
      <c r="Y8" s="27">
        <f t="shared" si="3"/>
        <v>0</v>
      </c>
    </row>
    <row r="9" spans="1:25" ht="13.5" thickBot="1" x14ac:dyDescent="0.35">
      <c r="A9" s="53">
        <v>8</v>
      </c>
      <c r="B9" s="48" t="str">
        <f>' pavouk B'!C31</f>
        <v>------</v>
      </c>
      <c r="C9" s="49" t="s">
        <v>10</v>
      </c>
      <c r="D9" s="11" t="str">
        <f>' pavouk B'!C33</f>
        <v>------</v>
      </c>
      <c r="E9" s="42"/>
      <c r="F9" s="39"/>
      <c r="G9" s="39"/>
      <c r="H9" s="39"/>
      <c r="I9" s="58"/>
      <c r="J9" s="56">
        <f t="shared" si="0"/>
        <v>0</v>
      </c>
      <c r="K9" s="26" t="s">
        <v>7</v>
      </c>
      <c r="L9" s="27">
        <f t="shared" si="1"/>
        <v>0</v>
      </c>
      <c r="N9" s="54">
        <v>8</v>
      </c>
      <c r="O9" s="59" t="str">
        <f>' pavouk B'!D60</f>
        <v xml:space="preserve"> </v>
      </c>
      <c r="P9" s="60" t="s">
        <v>10</v>
      </c>
      <c r="Q9" s="12" t="str">
        <f>' pavouk B'!D64</f>
        <v xml:space="preserve"> </v>
      </c>
      <c r="R9" s="43"/>
      <c r="S9" s="44"/>
      <c r="T9" s="44"/>
      <c r="U9" s="44"/>
      <c r="V9" s="61"/>
      <c r="W9" s="62">
        <f t="shared" si="2"/>
        <v>0</v>
      </c>
      <c r="X9" s="29" t="s">
        <v>7</v>
      </c>
      <c r="Y9" s="30">
        <f t="shared" si="3"/>
        <v>0</v>
      </c>
    </row>
    <row r="10" spans="1:25" ht="13.5" thickBot="1" x14ac:dyDescent="0.35">
      <c r="A10" s="53">
        <v>9</v>
      </c>
      <c r="B10" s="48" t="str">
        <f>' pavouk B'!C35</f>
        <v>------</v>
      </c>
      <c r="C10" s="49" t="s">
        <v>10</v>
      </c>
      <c r="D10" s="11" t="str">
        <f>' pavouk B'!C37</f>
        <v>------</v>
      </c>
      <c r="E10" s="42"/>
      <c r="F10" s="39"/>
      <c r="G10" s="39"/>
      <c r="H10" s="39"/>
      <c r="I10" s="58"/>
      <c r="J10" s="56">
        <f t="shared" si="0"/>
        <v>0</v>
      </c>
      <c r="K10" s="26" t="s">
        <v>7</v>
      </c>
      <c r="L10" s="27">
        <f t="shared" si="1"/>
        <v>0</v>
      </c>
      <c r="N10" s="223" t="s">
        <v>24</v>
      </c>
      <c r="O10" s="223"/>
      <c r="P10" s="223"/>
      <c r="Q10" s="223"/>
      <c r="R10" s="222"/>
      <c r="S10" s="222"/>
      <c r="T10" s="222"/>
      <c r="U10" s="222"/>
      <c r="V10" s="222"/>
      <c r="W10" s="222"/>
      <c r="X10" s="222"/>
      <c r="Y10" s="222"/>
    </row>
    <row r="11" spans="1:25" ht="13" x14ac:dyDescent="0.3">
      <c r="A11" s="53">
        <v>10</v>
      </c>
      <c r="B11" s="48" t="str">
        <f>' pavouk B'!C39</f>
        <v>------</v>
      </c>
      <c r="C11" s="49" t="s">
        <v>10</v>
      </c>
      <c r="D11" s="11" t="str">
        <f>' pavouk B'!C41</f>
        <v>------</v>
      </c>
      <c r="E11" s="42"/>
      <c r="F11" s="39"/>
      <c r="G11" s="39"/>
      <c r="H11" s="39"/>
      <c r="I11" s="58"/>
      <c r="J11" s="56">
        <f t="shared" si="0"/>
        <v>0</v>
      </c>
      <c r="K11" s="26" t="s">
        <v>7</v>
      </c>
      <c r="L11" s="27">
        <f t="shared" si="1"/>
        <v>0</v>
      </c>
      <c r="N11" s="50">
        <v>1</v>
      </c>
      <c r="O11" s="51" t="str">
        <f>' pavouk B'!E6</f>
        <v>Látal Jan</v>
      </c>
      <c r="P11" s="52" t="s">
        <v>10</v>
      </c>
      <c r="Q11" s="69" t="str">
        <f>' pavouk B'!E14</f>
        <v>Zouharová Beáta</v>
      </c>
      <c r="R11" s="66" t="s">
        <v>239</v>
      </c>
      <c r="S11" s="41" t="s">
        <v>239</v>
      </c>
      <c r="T11" s="41" t="s">
        <v>241</v>
      </c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3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ht="13" x14ac:dyDescent="0.3">
      <c r="A12" s="53">
        <v>11</v>
      </c>
      <c r="B12" s="48" t="str">
        <f>' pavouk B'!C43</f>
        <v>------</v>
      </c>
      <c r="C12" s="49" t="s">
        <v>10</v>
      </c>
      <c r="D12" s="11" t="str">
        <f>' pavouk B'!C45</f>
        <v>------</v>
      </c>
      <c r="E12" s="42"/>
      <c r="F12" s="39"/>
      <c r="G12" s="39"/>
      <c r="H12" s="39"/>
      <c r="I12" s="58"/>
      <c r="J12" s="56">
        <f t="shared" si="0"/>
        <v>0</v>
      </c>
      <c r="K12" s="26" t="s">
        <v>7</v>
      </c>
      <c r="L12" s="27">
        <f t="shared" si="1"/>
        <v>0</v>
      </c>
      <c r="N12" s="53">
        <v>2</v>
      </c>
      <c r="O12" s="48" t="str">
        <f>' pavouk B'!E22</f>
        <v xml:space="preserve"> </v>
      </c>
      <c r="P12" s="49" t="s">
        <v>10</v>
      </c>
      <c r="Q12" s="70" t="str">
        <f>' pavouk B'!E30</f>
        <v xml:space="preserve"> </v>
      </c>
      <c r="R12" s="67"/>
      <c r="S12" s="39"/>
      <c r="T12" s="39"/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ht="13" x14ac:dyDescent="0.3">
      <c r="A13" s="53">
        <v>12</v>
      </c>
      <c r="B13" s="48" t="str">
        <f>' pavouk B'!C47</f>
        <v>------</v>
      </c>
      <c r="C13" s="49" t="s">
        <v>10</v>
      </c>
      <c r="D13" s="11" t="str">
        <f>' pavouk B'!C49</f>
        <v>------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f t="shared" si="1"/>
        <v>0</v>
      </c>
      <c r="N13" s="53">
        <v>3</v>
      </c>
      <c r="O13" s="48" t="str">
        <f>' pavouk B'!E38</f>
        <v xml:space="preserve"> </v>
      </c>
      <c r="P13" s="49" t="s">
        <v>10</v>
      </c>
      <c r="Q13" s="70" t="str">
        <f>' pavouk B'!E46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35">
      <c r="A14" s="53">
        <v>13</v>
      </c>
      <c r="B14" s="48" t="str">
        <f>' pavouk B'!C51</f>
        <v>------</v>
      </c>
      <c r="C14" s="49" t="s">
        <v>10</v>
      </c>
      <c r="D14" s="11" t="str">
        <f>' pavouk B'!C53</f>
        <v>------</v>
      </c>
      <c r="E14" s="42"/>
      <c r="F14" s="39"/>
      <c r="G14" s="39"/>
      <c r="H14" s="39"/>
      <c r="I14" s="58"/>
      <c r="J14" s="56">
        <f t="shared" si="0"/>
        <v>0</v>
      </c>
      <c r="K14" s="26" t="s">
        <v>7</v>
      </c>
      <c r="L14" s="27">
        <f t="shared" si="1"/>
        <v>0</v>
      </c>
      <c r="N14" s="54">
        <v>4</v>
      </c>
      <c r="O14" s="59" t="str">
        <f>' pavouk B'!E54</f>
        <v xml:space="preserve"> </v>
      </c>
      <c r="P14" s="60" t="s">
        <v>10</v>
      </c>
      <c r="Q14" s="71" t="str">
        <f>' pavouk B'!E62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35">
      <c r="A15" s="53">
        <v>14</v>
      </c>
      <c r="B15" s="48" t="str">
        <f>' pavouk B'!C55</f>
        <v>------</v>
      </c>
      <c r="C15" s="49" t="s">
        <v>10</v>
      </c>
      <c r="D15" s="11" t="str">
        <f>' pavouk B'!C57</f>
        <v>------</v>
      </c>
      <c r="E15" s="42"/>
      <c r="F15" s="39"/>
      <c r="G15" s="39"/>
      <c r="H15" s="39"/>
      <c r="I15" s="58"/>
      <c r="J15" s="56">
        <f t="shared" si="0"/>
        <v>0</v>
      </c>
      <c r="K15" s="26" t="s">
        <v>7</v>
      </c>
      <c r="L15" s="27">
        <f t="shared" si="1"/>
        <v>0</v>
      </c>
      <c r="N15" s="223" t="s">
        <v>25</v>
      </c>
      <c r="O15" s="223"/>
      <c r="P15" s="223"/>
      <c r="Q15" s="223"/>
      <c r="R15" s="222"/>
      <c r="S15" s="222"/>
      <c r="T15" s="222"/>
      <c r="U15" s="222"/>
      <c r="V15" s="222"/>
      <c r="W15" s="222"/>
      <c r="X15" s="222"/>
      <c r="Y15" s="222"/>
    </row>
    <row r="16" spans="1:25" ht="13" x14ac:dyDescent="0.3">
      <c r="A16" s="53">
        <v>15</v>
      </c>
      <c r="B16" s="48" t="str">
        <f>' pavouk B'!C59</f>
        <v>------</v>
      </c>
      <c r="C16" s="49" t="s">
        <v>10</v>
      </c>
      <c r="D16" s="11" t="str">
        <f>' pavouk B'!C61</f>
        <v>------</v>
      </c>
      <c r="E16" s="42"/>
      <c r="F16" s="39"/>
      <c r="G16" s="39"/>
      <c r="H16" s="39"/>
      <c r="I16" s="58"/>
      <c r="J16" s="56">
        <f t="shared" si="0"/>
        <v>0</v>
      </c>
      <c r="K16" s="26" t="s">
        <v>7</v>
      </c>
      <c r="L16" s="27">
        <f t="shared" si="1"/>
        <v>0</v>
      </c>
      <c r="N16" s="50">
        <v>1</v>
      </c>
      <c r="O16" s="51" t="str">
        <f>' pavouk B'!F10</f>
        <v>Látal Jan</v>
      </c>
      <c r="P16" s="52" t="s">
        <v>10</v>
      </c>
      <c r="Q16" s="69" t="str">
        <f>' pavouk B'!F26</f>
        <v xml:space="preserve"> </v>
      </c>
      <c r="R16" s="66"/>
      <c r="S16" s="41"/>
      <c r="T16" s="41"/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 x14ac:dyDescent="0.35">
      <c r="A17" s="54">
        <v>16</v>
      </c>
      <c r="B17" s="59" t="str">
        <f>' pavouk B'!C63</f>
        <v>------</v>
      </c>
      <c r="C17" s="60" t="s">
        <v>10</v>
      </c>
      <c r="D17" s="12" t="str">
        <f>' pavouk B'!C65</f>
        <v>------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f t="shared" si="1"/>
        <v>0</v>
      </c>
      <c r="N17" s="54">
        <v>2</v>
      </c>
      <c r="O17" s="59" t="str">
        <f>' pavouk B'!F42</f>
        <v xml:space="preserve"> </v>
      </c>
      <c r="P17" s="60" t="s">
        <v>10</v>
      </c>
      <c r="Q17" s="71" t="str">
        <f>' pavouk B'!F58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35">
      <c r="N18" s="223" t="s">
        <v>26</v>
      </c>
      <c r="O18" s="223"/>
      <c r="P18" s="223"/>
      <c r="Q18" s="223"/>
      <c r="R18" s="222"/>
      <c r="S18" s="222"/>
      <c r="T18" s="222"/>
      <c r="U18" s="222"/>
      <c r="V18" s="222"/>
      <c r="W18" s="222"/>
      <c r="X18" s="222"/>
      <c r="Y18" s="222"/>
    </row>
    <row r="19" spans="1:25" ht="13.5" thickBot="1" x14ac:dyDescent="0.35">
      <c r="N19" s="102">
        <v>1</v>
      </c>
      <c r="O19" s="103" t="str">
        <f>' pavouk B'!G18</f>
        <v xml:space="preserve"> </v>
      </c>
      <c r="P19" s="104" t="s">
        <v>10</v>
      </c>
      <c r="Q19" s="105" t="str">
        <f>' pavouk B'!G50</f>
        <v xml:space="preserve"> </v>
      </c>
      <c r="R19" s="106"/>
      <c r="S19" s="107"/>
      <c r="T19" s="107"/>
      <c r="U19" s="107"/>
      <c r="V19" s="108"/>
      <c r="W19" s="109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0" t="s">
        <v>7</v>
      </c>
      <c r="Y19" s="111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5">
    <mergeCell ref="N18:Y18"/>
    <mergeCell ref="A1:L1"/>
    <mergeCell ref="N1:Y1"/>
    <mergeCell ref="N10:Y10"/>
    <mergeCell ref="N15:Y15"/>
  </mergeCells>
  <phoneticPr fontId="0" type="noConversion"/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6"/>
  <sheetViews>
    <sheetView workbookViewId="0">
      <selection activeCell="A16" sqref="A16:A17"/>
    </sheetView>
  </sheetViews>
  <sheetFormatPr defaultRowHeight="13" x14ac:dyDescent="0.3"/>
  <cols>
    <col min="1" max="2" width="2.7265625" style="2" customWidth="1"/>
    <col min="3" max="3" width="18.7265625" style="2" customWidth="1"/>
    <col min="4" max="7" width="18.7265625" style="3" customWidth="1"/>
    <col min="9" max="9" width="16.453125" customWidth="1"/>
  </cols>
  <sheetData>
    <row r="1" spans="1:7" ht="33" customHeight="1" x14ac:dyDescent="0.25">
      <c r="A1" s="91"/>
      <c r="B1" s="195" t="s">
        <v>81</v>
      </c>
      <c r="C1" s="195"/>
      <c r="D1" s="195"/>
      <c r="E1" s="195"/>
      <c r="F1" s="195"/>
      <c r="G1" s="195"/>
    </row>
    <row r="2" spans="1:7" ht="12" customHeight="1" x14ac:dyDescent="0.3">
      <c r="A2" s="216">
        <v>34</v>
      </c>
      <c r="B2" s="219">
        <v>1</v>
      </c>
      <c r="C2" s="74" t="str">
        <f>IF(A2&gt;0,VLOOKUP(A2,seznam!$A$2:$C$129,3),"------")</f>
        <v>Sokol Vracov</v>
      </c>
      <c r="D2" s="75"/>
      <c r="E2" s="75"/>
      <c r="F2" s="220" t="str">
        <f>'1.st A+B'!Y2</f>
        <v>Strážnice 25.1.2025</v>
      </c>
      <c r="G2" s="221"/>
    </row>
    <row r="3" spans="1:7" ht="12" customHeight="1" x14ac:dyDescent="0.3">
      <c r="A3" s="217"/>
      <c r="B3" s="153"/>
      <c r="C3" s="92" t="str">
        <f>IF(A2&gt;0,VLOOKUP(A2,seznam!$A$2:$C$129,2),"------")</f>
        <v>Mikulčíková Michaela</v>
      </c>
      <c r="D3" s="75"/>
      <c r="E3" s="75"/>
      <c r="F3" s="221"/>
      <c r="G3" s="221"/>
    </row>
    <row r="4" spans="1:7" ht="12" customHeight="1" x14ac:dyDescent="0.3">
      <c r="A4" s="216"/>
      <c r="B4" s="218">
        <v>2</v>
      </c>
      <c r="C4" s="76" t="str">
        <f>IF(A4&gt;0,VLOOKUP(A4,seznam!$A$2:$C$129,3),"------")</f>
        <v>------</v>
      </c>
      <c r="D4" s="77" t="str">
        <f>IF('zap_útěcha B'!J2&gt;'zap_útěcha B'!L2,'zap_útěcha B'!B2,IF('zap_útěcha B'!J2&lt;'zap_útěcha B'!L2,'zap_útěcha B'!D2," "))</f>
        <v>Mikulčíková Michaela</v>
      </c>
      <c r="E4" s="75"/>
      <c r="F4" s="75"/>
      <c r="G4" s="75"/>
    </row>
    <row r="5" spans="1:7" ht="12" customHeight="1" x14ac:dyDescent="0.3">
      <c r="A5" s="217"/>
      <c r="B5" s="218"/>
      <c r="C5" s="93" t="str">
        <f>IF(A4&gt;0,VLOOKUP(A4,seznam!$A$2:$C$129,2),"------")</f>
        <v>------</v>
      </c>
      <c r="D5" s="75" t="str">
        <f>IF('zap_útěcha B'!J2&gt;'zap_útěcha B'!L2,CONCATENATE('zap_útěcha B'!J2,":",'zap_útěcha B'!L2,"   (",'zap_útěcha B'!E2,";",'zap_útěcha B'!F2,";",'zap_útěcha B'!G2,";",'zap_útěcha B'!H2,";",'zap_útěcha B'!I2,")"),IF('zap_útěcha B'!J2&lt;'zap_útěcha B'!L2,CONCATENATE('zap_útěcha B'!L2,":",'zap_útěcha B'!J2,"   (",IF('zap_útěcha B'!E2="0","-0",-'zap_útěcha B'!E2),";",IF('zap_útěcha B'!F2="0","-0",-'zap_útěcha B'!F2),";",IF('zap_útěcha B'!G2="0","-0",-'zap_útěcha B'!G2),";",IF('zap_útěcha B'!H2="0","-0",IF(LEN('zap_útěcha B'!H2)&gt;0,-'zap_útěcha B'!H2,'zap_útěcha B'!H2)),";",IF(LEN('zap_útěcha B'!I2)&gt;0,-'zap_útěcha B'!I2,'zap_útěcha B'!I2),")")," "))</f>
        <v>3:0   (;;;;)</v>
      </c>
      <c r="E5" s="78"/>
      <c r="F5" s="75"/>
      <c r="G5" s="75"/>
    </row>
    <row r="6" spans="1:7" ht="12" customHeight="1" x14ac:dyDescent="0.3">
      <c r="A6" s="216">
        <v>35</v>
      </c>
      <c r="B6" s="218">
        <v>3</v>
      </c>
      <c r="C6" s="74" t="str">
        <f>IF(A6&gt;0,VLOOKUP(A6,seznam!$A$2:$C$129,3),"------")</f>
        <v>TJ Mikulčice</v>
      </c>
      <c r="D6" s="75"/>
      <c r="E6" s="79" t="str">
        <f>IF('zap_útěcha B'!W2&gt;'zap_útěcha B'!Y2,'zap_útěcha B'!O2,IF('zap_útěcha B'!W2&lt;'zap_útěcha B'!Y2,'zap_útěcha B'!Q2," "))</f>
        <v>Konkolová Laura</v>
      </c>
      <c r="F6" s="75"/>
      <c r="G6" s="75"/>
    </row>
    <row r="7" spans="1:7" ht="12" customHeight="1" x14ac:dyDescent="0.3">
      <c r="A7" s="217"/>
      <c r="B7" s="218"/>
      <c r="C7" s="92" t="str">
        <f>IF(A6&gt;0,VLOOKUP(A6,seznam!$A$2:$C$129,2),"------")</f>
        <v>Jindrová Natálie</v>
      </c>
      <c r="D7" s="75"/>
      <c r="E7" s="78" t="str">
        <f>IF('zap_útěcha B'!W2&gt;'zap_útěcha B'!Y2,CONCATENATE('zap_útěcha B'!W2,":",'zap_útěcha B'!Y2,"   (",'zap_útěcha B'!R2,";",'zap_útěcha B'!S2,";",'zap_útěcha B'!T2,";",'zap_útěcha B'!U2,";",'zap_útěcha B'!V2,")"),IF('zap_útěcha B'!W2&lt;'zap_útěcha B'!Y2,CONCATENATE('zap_útěcha B'!Y2,":",'zap_útěcha B'!W2,"   (",IF('zap_útěcha B'!R2="0","-0",-'zap_útěcha B'!R2),";",IF('zap_útěcha B'!S2="0","-0",-'zap_útěcha B'!S2),";",IF('zap_útěcha B'!T2="0","-0",-'zap_útěcha B'!T2),";",IF('zap_útěcha B'!U2="0","-0",IF(LEN('zap_útěcha B'!U2)&gt;0,-'zap_útěcha B'!U2,'zap_útěcha B'!U2)),";",IF(LEN('zap_útěcha B'!V2)&gt;0,-'zap_útěcha B'!V2,'zap_útěcha B'!V2),")")," "))</f>
        <v>3:0   (3;6;5;;)</v>
      </c>
      <c r="F7" s="78"/>
      <c r="G7" s="75"/>
    </row>
    <row r="8" spans="1:7" ht="12" customHeight="1" x14ac:dyDescent="0.3">
      <c r="A8" s="216">
        <v>41</v>
      </c>
      <c r="B8" s="218">
        <v>4</v>
      </c>
      <c r="C8" s="76" t="str">
        <f>IF(A8&gt;0,VLOOKUP(A8,seznam!$A$2:$C$129,3),"------")</f>
        <v>Rousínovec</v>
      </c>
      <c r="D8" s="77" t="str">
        <f>IF('zap_útěcha B'!J3&gt;'zap_útěcha B'!L3,'zap_útěcha B'!B3,IF('zap_útěcha B'!J3&lt;'zap_útěcha B'!L3,'zap_útěcha B'!D3," "))</f>
        <v>Konkolová Laura</v>
      </c>
      <c r="E8" s="78"/>
      <c r="F8" s="78"/>
      <c r="G8" s="75"/>
    </row>
    <row r="9" spans="1:7" ht="12" customHeight="1" x14ac:dyDescent="0.3">
      <c r="A9" s="217"/>
      <c r="B9" s="218"/>
      <c r="C9" s="93" t="str">
        <f>IF(A8&gt;0,VLOOKUP(A8,seznam!$A$2:$C$129,2),"------")</f>
        <v>Konkolová Laura</v>
      </c>
      <c r="D9" s="75" t="str">
        <f>IF('zap_útěcha B'!J3&gt;'zap_útěcha B'!L3,CONCATENATE('zap_útěcha B'!J3,":",'zap_útěcha B'!L3,"   (",'zap_útěcha B'!E3,";",'zap_útěcha B'!F3,";",'zap_útěcha B'!G3,";",'zap_útěcha B'!H3,";",'zap_útěcha B'!I3,")"),IF('zap_útěcha B'!J3&lt;'zap_útěcha B'!L3,CONCATENATE('zap_útěcha B'!L3,":",'zap_útěcha B'!J3,"   (",IF('zap_útěcha B'!E3="0","-0",-'zap_útěcha B'!E3),";",IF('zap_útěcha B'!F3="0","-0",-'zap_útěcha B'!F3),";",IF('zap_útěcha B'!G3="0","-0",-'zap_útěcha B'!G3),";",IF('zap_útěcha B'!H3="0","-0",IF(LEN('zap_útěcha B'!H3)&gt;0,-'zap_útěcha B'!H3,'zap_útěcha B'!H3)),";",IF(LEN('zap_útěcha B'!I3)&gt;0,-'zap_útěcha B'!I3,'zap_útěcha B'!I3),")")," "))</f>
        <v>3:0   (9;4;3;;)</v>
      </c>
      <c r="E9" s="75"/>
      <c r="F9" s="78"/>
      <c r="G9" s="75"/>
    </row>
    <row r="10" spans="1:7" ht="12" customHeight="1" x14ac:dyDescent="0.3">
      <c r="A10" s="216">
        <v>43</v>
      </c>
      <c r="B10" s="218">
        <v>5</v>
      </c>
      <c r="C10" s="74" t="str">
        <f>IF(A10&gt;0,VLOOKUP(A10,seznam!$A$2:$C$129,3),"------")</f>
        <v>SKST Hodonín</v>
      </c>
      <c r="D10" s="75"/>
      <c r="E10" s="75"/>
      <c r="F10" s="79" t="str">
        <f>IF('zap_útěcha B'!W11&gt;'zap_útěcha B'!Y11,'zap_útěcha B'!O11,IF('zap_útěcha B'!W11&lt;'zap_útěcha B'!Y11,'zap_útěcha B'!Q11," "))</f>
        <v>Konkolová Laura</v>
      </c>
      <c r="G10" s="75"/>
    </row>
    <row r="11" spans="1:7" ht="12" customHeight="1" x14ac:dyDescent="0.3">
      <c r="A11" s="217"/>
      <c r="B11" s="218"/>
      <c r="C11" s="92" t="str">
        <f>IF(A10&gt;0,VLOOKUP(A10,seznam!$A$2:$C$129,2),"------")</f>
        <v>Svoboda Filip</v>
      </c>
      <c r="D11" s="75"/>
      <c r="E11" s="75"/>
      <c r="F11" s="78" t="str">
        <f>IF('zap_útěcha B'!W11&gt;'zap_útěcha B'!Y11,CONCATENATE('zap_útěcha B'!W11,":",'zap_útěcha B'!Y11,"   (",'zap_útěcha B'!R11,";",'zap_útěcha B'!S11,";",'zap_útěcha B'!T11,";",'zap_útěcha B'!U11,";",'zap_útěcha B'!V11,")"),IF('zap_útěcha B'!W11&lt;'zap_útěcha B'!Y11,CONCATENATE('zap_útěcha B'!Y11,":",'zap_útěcha B'!W11,"   (",IF('zap_útěcha B'!R11="0","-0",-'zap_útěcha B'!R11),";",IF('zap_útěcha B'!S11="0","-0",-'zap_útěcha B'!S11),";",IF('zap_útěcha B'!T11="0","-0",-'zap_útěcha B'!T11),";",IF('zap_útěcha B'!U11="0","-0",IF(LEN('zap_útěcha B'!U11)&gt;0,-'zap_útěcha B'!U11,'zap_útěcha B'!U11)),";",IF(LEN('zap_útěcha B'!V11)&gt;0,-'zap_útěcha B'!V11,'zap_útěcha B'!V11),")")," "))</f>
        <v>3:0   (2;8;10;;)</v>
      </c>
      <c r="G11" s="78"/>
    </row>
    <row r="12" spans="1:7" ht="12" customHeight="1" x14ac:dyDescent="0.3">
      <c r="A12" s="216">
        <v>38</v>
      </c>
      <c r="B12" s="218">
        <v>6</v>
      </c>
      <c r="C12" s="76" t="str">
        <f>IF(A12&gt;0,VLOOKUP(A12,seznam!$A$2:$C$129,3),"------")</f>
        <v>Sokol Znojmo-Orel Únanov</v>
      </c>
      <c r="D12" s="77" t="str">
        <f>IF('zap_útěcha B'!J4&gt;'zap_útěcha B'!L4,'zap_útěcha B'!B4,IF('zap_útěcha B'!J4&lt;'zap_útěcha B'!L4,'zap_útěcha B'!D4," "))</f>
        <v>Svoboda Filip</v>
      </c>
      <c r="E12" s="75"/>
      <c r="F12" s="78"/>
      <c r="G12" s="78"/>
    </row>
    <row r="13" spans="1:7" ht="12" customHeight="1" x14ac:dyDescent="0.3">
      <c r="A13" s="217"/>
      <c r="B13" s="218"/>
      <c r="C13" s="93" t="str">
        <f>IF(A12&gt;0,VLOOKUP(A12,seznam!$A$2:$C$129,2),"------")</f>
        <v>Adamová Adéla</v>
      </c>
      <c r="D13" s="75" t="str">
        <f>IF('zap_útěcha B'!J4&gt;'zap_útěcha B'!L4,CONCATENATE('zap_útěcha B'!J4,":",'zap_útěcha B'!L4,"   (",'zap_útěcha B'!E4,";",'zap_útěcha B'!F4,";",'zap_útěcha B'!G4,";",'zap_útěcha B'!H4,";",'zap_útěcha B'!I4,")"),IF('zap_útěcha B'!J4&lt;'zap_útěcha B'!L4,CONCATENATE('zap_útěcha B'!L4,":",'zap_útěcha B'!J4,"   (",IF('zap_útěcha B'!E4="0","-0",-'zap_útěcha B'!E4),";",IF('zap_útěcha B'!F4="0","-0",-'zap_útěcha B'!F4),";",IF('zap_útěcha B'!G4="0","-0",-'zap_útěcha B'!G4),";",IF('zap_útěcha B'!H4="0","-0",IF(LEN('zap_útěcha B'!H4)&gt;0,-'zap_útěcha B'!H4,'zap_útěcha B'!H4)),";",IF(LEN('zap_útěcha B'!I4)&gt;0,-'zap_útěcha B'!I4,'zap_útěcha B'!I4),")")," "))</f>
        <v>3:0   (3;2;6;;)</v>
      </c>
      <c r="E13" s="78"/>
      <c r="F13" s="78"/>
      <c r="G13" s="78"/>
    </row>
    <row r="14" spans="1:7" ht="12" customHeight="1" x14ac:dyDescent="0.3">
      <c r="A14" s="216">
        <v>45</v>
      </c>
      <c r="B14" s="218">
        <v>7</v>
      </c>
      <c r="C14" s="74" t="str">
        <f>IF(A14&gt;0,VLOOKUP(A14,seznam!$A$2:$C$129,3),"------")</f>
        <v>Orel Šlapanice</v>
      </c>
      <c r="D14" s="75"/>
      <c r="E14" s="79" t="str">
        <f>IF('zap_útěcha B'!W3&gt;'zap_útěcha B'!Y3,'zap_útěcha B'!O3,IF('zap_útěcha B'!W3&lt;'zap_útěcha B'!Y3,'zap_útěcha B'!Q3," "))</f>
        <v>Juráček Michal</v>
      </c>
      <c r="F14" s="78"/>
      <c r="G14" s="78"/>
    </row>
    <row r="15" spans="1:7" ht="12" customHeight="1" x14ac:dyDescent="0.3">
      <c r="A15" s="217"/>
      <c r="B15" s="218"/>
      <c r="C15" s="92" t="str">
        <f>IF(A14&gt;0,VLOOKUP(A14,seznam!$A$2:$C$129,2),"------")</f>
        <v>Smolinský Ondřej</v>
      </c>
      <c r="D15" s="75"/>
      <c r="E15" s="78" t="str">
        <f>IF('zap_útěcha B'!W3&gt;'zap_útěcha B'!Y3,CONCATENATE('zap_útěcha B'!W3,":",'zap_útěcha B'!Y3,"   (",'zap_útěcha B'!R3,";",'zap_útěcha B'!S3,";",'zap_útěcha B'!T3,";",'zap_útěcha B'!U3,";",'zap_útěcha B'!V3,")"),IF('zap_útěcha B'!W3&lt;'zap_útěcha B'!Y3,CONCATENATE('zap_útěcha B'!Y3,":",'zap_útěcha B'!W3,"   (",IF('zap_útěcha B'!R3="0","-0",-'zap_útěcha B'!R3),";",IF('zap_útěcha B'!S3="0","-0",-'zap_útěcha B'!S3),";",IF('zap_útěcha B'!T3="0","-0",-'zap_útěcha B'!T3),";",IF('zap_útěcha B'!U3="0","-0",IF(LEN('zap_útěcha B'!U3)&gt;0,-'zap_útěcha B'!U3,'zap_útěcha B'!U3)),";",IF(LEN('zap_útěcha B'!V3)&gt;0,-'zap_útěcha B'!V3,'zap_útěcha B'!V3),")")," "))</f>
        <v>3:0   (5;5;6;;)</v>
      </c>
      <c r="F15" s="75"/>
      <c r="G15" s="78"/>
    </row>
    <row r="16" spans="1:7" ht="12" customHeight="1" x14ac:dyDescent="0.3">
      <c r="A16" s="216">
        <v>36</v>
      </c>
      <c r="B16" s="218">
        <v>8</v>
      </c>
      <c r="C16" s="76" t="str">
        <f>IF(A16&gt;0,VLOOKUP(A16,seznam!$A$2:$C$129,3),"------")</f>
        <v>MSK Břeclav</v>
      </c>
      <c r="D16" s="77" t="str">
        <f>IF('zap_útěcha B'!J5&gt;'zap_útěcha B'!L5,'zap_útěcha B'!B5,IF('zap_útěcha B'!J5&lt;'zap_útěcha B'!L5,'zap_útěcha B'!D5," "))</f>
        <v>Juráček Michal</v>
      </c>
      <c r="E16" s="78"/>
      <c r="F16" s="75"/>
      <c r="G16" s="78"/>
    </row>
    <row r="17" spans="1:7" ht="12" customHeight="1" x14ac:dyDescent="0.3">
      <c r="A17" s="217"/>
      <c r="B17" s="218"/>
      <c r="C17" s="93" t="str">
        <f>IF(A16&gt;0,VLOOKUP(A16,seznam!$A$2:$C$129,2),"------")</f>
        <v>Juráček Michal</v>
      </c>
      <c r="D17" s="75" t="str">
        <f>IF('zap_útěcha B'!J5&gt;'zap_útěcha B'!L5,CONCATENATE('zap_útěcha B'!J5,":",'zap_útěcha B'!L5,"   (",'zap_útěcha B'!E5,";",'zap_útěcha B'!F5,";",'zap_útěcha B'!G5,";",'zap_útěcha B'!H5,";",'zap_útěcha B'!I5,")"),IF('zap_útěcha B'!J5&lt;'zap_útěcha B'!L5,CONCATENATE('zap_útěcha B'!L5,":",'zap_útěcha B'!J5,"   (",IF('zap_útěcha B'!E5="0","-0",-'zap_útěcha B'!E5),";",IF('zap_útěcha B'!F5="0","-0",-'zap_útěcha B'!F5),";",IF('zap_útěcha B'!G5="0","-0",-'zap_útěcha B'!G5),";",IF('zap_útěcha B'!H5="0","-0",IF(LEN('zap_útěcha B'!H5)&gt;0,-'zap_útěcha B'!H5,'zap_útěcha B'!H5)),";",IF(LEN('zap_útěcha B'!I5)&gt;0,-'zap_útěcha B'!I5,'zap_útěcha B'!I5),")")," "))</f>
        <v>3:0   (7;7;7;;)</v>
      </c>
      <c r="E17" s="75"/>
      <c r="F17" s="75"/>
      <c r="G17" s="78"/>
    </row>
    <row r="18" spans="1:7" ht="12" customHeight="1" x14ac:dyDescent="0.3">
      <c r="A18" s="216"/>
      <c r="B18" s="218">
        <v>9</v>
      </c>
      <c r="C18" s="74" t="str">
        <f>IF(A18&gt;0,VLOOKUP(A18,seznam!$A$2:$C$129,3),"------")</f>
        <v>------</v>
      </c>
      <c r="D18" s="75"/>
      <c r="E18" s="75"/>
      <c r="F18" s="75"/>
      <c r="G18" s="79" t="str">
        <f>IF('zap_útěcha B'!W16&gt;'zap_útěcha B'!Y16,'zap_útěcha B'!O16,IF('zap_útěcha B'!W16&lt;'zap_útěcha B'!Y16,'zap_útěcha B'!Q16," "))</f>
        <v xml:space="preserve"> </v>
      </c>
    </row>
    <row r="19" spans="1:7" ht="12" customHeight="1" x14ac:dyDescent="0.3">
      <c r="A19" s="217"/>
      <c r="B19" s="218"/>
      <c r="C19" s="92" t="str">
        <f>IF(A18&gt;0,VLOOKUP(A18,seznam!$A$2:$C$129,2),"------")</f>
        <v>------</v>
      </c>
      <c r="D19" s="75"/>
      <c r="E19" s="75"/>
      <c r="F19" s="75"/>
      <c r="G19" s="80" t="str">
        <f>IF('zap_útěcha B'!W16&gt;'zap_útěcha B'!Y16,CONCATENATE('zap_útěcha B'!W16,":",'zap_útěcha B'!Y16,"   (",'zap_útěcha B'!R16,";",'zap_útěcha B'!S16,";",'zap_útěcha B'!T16,";",'zap_útěcha B'!U16,";",'zap_útěcha B'!V16,")"),IF('zap_útěcha B'!W16&lt;'zap_útěcha B'!Y16,CONCATENATE('zap_útěcha B'!Y16,":",'zap_útěcha B'!W16,"   (",IF('zap_útěcha B'!R16="0","-0",-'zap_útěcha B'!R16),";",IF('zap_útěcha B'!S16="0","-0",-'zap_útěcha B'!S16),";",IF('zap_útěcha B'!T16="0","-0",-'zap_útěcha B'!T16),";",IF('zap_útěcha B'!U16="0","-0",IF(LEN('zap_útěcha B'!U16)&gt;0,-'zap_útěcha B'!U16,'zap_útěcha B'!U16)),";",IF(LEN('zap_útěcha B'!V16)&gt;0,-'zap_útěcha B'!V16,'zap_útěcha B'!V16),")")," "))</f>
        <v xml:space="preserve"> </v>
      </c>
    </row>
    <row r="20" spans="1:7" ht="12" customHeight="1" x14ac:dyDescent="0.3">
      <c r="A20" s="216"/>
      <c r="B20" s="218">
        <v>10</v>
      </c>
      <c r="C20" s="76" t="str">
        <f>IF(A20&gt;0,VLOOKUP(A20,seznam!$A$2:$C$129,3),"------")</f>
        <v>------</v>
      </c>
      <c r="D20" s="77" t="str">
        <f>IF('zap_útěcha B'!J6&gt;'zap_útěcha B'!L6,'zap_útěcha B'!B6,IF('zap_útěcha B'!J6&lt;'zap_útěcha B'!L6,'zap_útěcha B'!D6," "))</f>
        <v xml:space="preserve"> </v>
      </c>
      <c r="E20" s="75"/>
      <c r="F20" s="75"/>
      <c r="G20" s="81"/>
    </row>
    <row r="21" spans="1:7" ht="12" customHeight="1" x14ac:dyDescent="0.3">
      <c r="A21" s="217"/>
      <c r="B21" s="218"/>
      <c r="C21" s="93" t="str">
        <f>IF(A20&gt;0,VLOOKUP(A20,seznam!$A$2:$C$129,2),"------")</f>
        <v>------</v>
      </c>
      <c r="D21" s="75" t="str">
        <f>IF('zap_útěcha B'!J6&gt;'zap_útěcha B'!L6,CONCATENATE('zap_útěcha B'!J6,":",'zap_útěcha B'!L6,"   (",'zap_útěcha B'!E6,";",'zap_útěcha B'!F6,";",'zap_útěcha B'!G6,";",'zap_útěcha B'!H6,";",'zap_útěcha B'!I6,")"),IF('zap_útěcha B'!J6&lt;'zap_útěcha B'!L6,CONCATENATE('zap_útěcha B'!L6,":",'zap_útěcha B'!J6,"   (",IF('zap_útěcha B'!E6="0","-0",-'zap_útěcha B'!E6),";",IF('zap_útěcha B'!F6="0","-0",-'zap_útěcha B'!F6),";",IF('zap_útěcha B'!G6="0","-0",-'zap_útěcha B'!G6),";",IF('zap_útěcha B'!H6="0","-0",IF(LEN('zap_útěcha B'!H6)&gt;0,-'zap_útěcha B'!H6,'zap_útěcha B'!H6)),";",IF(LEN('zap_útěcha B'!I6)&gt;0,-'zap_útěcha B'!I6,'zap_útěcha B'!I6),")")," "))</f>
        <v xml:space="preserve"> </v>
      </c>
      <c r="E21" s="78"/>
      <c r="F21" s="75"/>
      <c r="G21" s="81"/>
    </row>
    <row r="22" spans="1:7" ht="12" customHeight="1" x14ac:dyDescent="0.3">
      <c r="A22" s="216"/>
      <c r="B22" s="218">
        <v>11</v>
      </c>
      <c r="C22" s="74" t="str">
        <f>IF(A22&gt;0,VLOOKUP(A22,seznam!$A$2:$C$129,3),"------")</f>
        <v>------</v>
      </c>
      <c r="D22" s="75"/>
      <c r="E22" s="79" t="str">
        <f>IF('zap_útěcha B'!W4&gt;'zap_útěcha B'!Y4,'zap_útěcha B'!O4,IF('zap_útěcha B'!W4&lt;'zap_útěcha B'!Y4,'zap_útěcha B'!Q4," "))</f>
        <v xml:space="preserve"> </v>
      </c>
      <c r="F22" s="75"/>
      <c r="G22" s="81"/>
    </row>
    <row r="23" spans="1:7" ht="12" customHeight="1" x14ac:dyDescent="0.3">
      <c r="A23" s="217"/>
      <c r="B23" s="218"/>
      <c r="C23" s="92" t="str">
        <f>IF(A22&gt;0,VLOOKUP(A22,seznam!$A$2:$C$129,2),"------")</f>
        <v>------</v>
      </c>
      <c r="D23" s="75"/>
      <c r="E23" s="78" t="str">
        <f>IF('zap_útěcha B'!W4&gt;'zap_útěcha B'!Y4,CONCATENATE('zap_útěcha B'!W4,":",'zap_útěcha B'!Y4,"   (",'zap_útěcha B'!R4,";",'zap_útěcha B'!S4,";",'zap_útěcha B'!T4,";",'zap_útěcha B'!U4,";",'zap_útěcha B'!V4,")"),IF('zap_útěcha B'!W4&lt;'zap_útěcha B'!Y4,CONCATENATE('zap_útěcha B'!Y4,":",'zap_útěcha B'!W4,"   (",IF('zap_útěcha B'!R4="0","-0",-'zap_útěcha B'!R4),";",IF('zap_útěcha B'!S4="0","-0",-'zap_útěcha B'!S4),";",IF('zap_útěcha B'!T4="0","-0",-'zap_útěcha B'!T4),";",IF('zap_útěcha B'!U4="0","-0",IF(LEN('zap_útěcha B'!U4)&gt;0,-'zap_útěcha B'!U4,'zap_útěcha B'!U4)),";",IF(LEN('zap_útěcha B'!V4)&gt;0,-'zap_útěcha B'!V4,'zap_útěcha B'!V4),")")," "))</f>
        <v xml:space="preserve"> </v>
      </c>
      <c r="F23" s="78"/>
      <c r="G23" s="81"/>
    </row>
    <row r="24" spans="1:7" ht="12" customHeight="1" x14ac:dyDescent="0.3">
      <c r="A24" s="216"/>
      <c r="B24" s="218">
        <v>12</v>
      </c>
      <c r="C24" s="76" t="str">
        <f>IF(A24&gt;0,VLOOKUP(A24,seznam!$A$2:$C$129,3),"------")</f>
        <v>------</v>
      </c>
      <c r="D24" s="77" t="str">
        <f>IF('zap_útěcha B'!J7&gt;'zap_útěcha B'!L7,'zap_útěcha B'!B7,IF('zap_útěcha B'!J7&lt;'zap_útěcha B'!L7,'zap_útěcha B'!D7," "))</f>
        <v xml:space="preserve"> </v>
      </c>
      <c r="E24" s="78"/>
      <c r="F24" s="78"/>
      <c r="G24" s="81"/>
    </row>
    <row r="25" spans="1:7" ht="12" customHeight="1" x14ac:dyDescent="0.3">
      <c r="A25" s="217"/>
      <c r="B25" s="218"/>
      <c r="C25" s="93" t="str">
        <f>IF(A24&gt;0,VLOOKUP(A24,seznam!$A$2:$C$129,2),"------")</f>
        <v>------</v>
      </c>
      <c r="D25" s="75" t="str">
        <f>IF('zap_útěcha B'!J7&gt;'zap_útěcha B'!L7,CONCATENATE('zap_útěcha B'!J7,":",'zap_útěcha B'!L7,"   (",'zap_útěcha B'!E7,";",'zap_útěcha B'!F7,";",'zap_útěcha B'!G7,";",'zap_útěcha B'!H7,";",'zap_útěcha B'!I7,")"),IF('zap_útěcha B'!J7&lt;'zap_útěcha B'!L7,CONCATENATE('zap_útěcha B'!L7,":",'zap_útěcha B'!J7,"   (",IF('zap_útěcha B'!E7="0","-0",-'zap_útěcha B'!E7),";",IF('zap_útěcha B'!F7="0","-0",-'zap_útěcha B'!F7),";",IF('zap_útěcha B'!G7="0","-0",-'zap_útěcha B'!G7),";",IF('zap_útěcha B'!H7="0","-0",IF(LEN('zap_útěcha B'!H7)&gt;0,-'zap_útěcha B'!H7,'zap_útěcha B'!H7)),";",IF(LEN('zap_útěcha B'!I7)&gt;0,-'zap_útěcha B'!I7,'zap_útěcha B'!I7),")")," "))</f>
        <v xml:space="preserve"> </v>
      </c>
      <c r="E25" s="75"/>
      <c r="F25" s="78"/>
      <c r="G25" s="81"/>
    </row>
    <row r="26" spans="1:7" ht="12" customHeight="1" x14ac:dyDescent="0.3">
      <c r="A26" s="216"/>
      <c r="B26" s="218">
        <v>13</v>
      </c>
      <c r="C26" s="74" t="str">
        <f>IF(A26&gt;0,VLOOKUP(A26,seznam!$A$2:$C$129,3),"------")</f>
        <v>------</v>
      </c>
      <c r="D26" s="75"/>
      <c r="E26" s="75"/>
      <c r="F26" s="79" t="str">
        <f>IF('zap_útěcha B'!W12&gt;'zap_útěcha B'!Y12,'zap_útěcha B'!O12,IF('zap_útěcha B'!W12&lt;'zap_útěcha B'!Y12,'zap_útěcha B'!Q12," "))</f>
        <v xml:space="preserve"> </v>
      </c>
      <c r="G26" s="81"/>
    </row>
    <row r="27" spans="1:7" ht="12" customHeight="1" x14ac:dyDescent="0.3">
      <c r="A27" s="217"/>
      <c r="B27" s="218"/>
      <c r="C27" s="92" t="str">
        <f>IF(A26&gt;0,VLOOKUP(A26,seznam!$A$2:$C$129,2),"------")</f>
        <v>------</v>
      </c>
      <c r="D27" s="75"/>
      <c r="E27" s="75"/>
      <c r="F27" s="78" t="str">
        <f>IF('zap_útěcha B'!W12&gt;'zap_útěcha B'!Y12,CONCATENATE('zap_útěcha B'!W12,":",'zap_útěcha B'!Y12,"   (",'zap_útěcha B'!R12,";",'zap_útěcha B'!S12,";",'zap_útěcha B'!T12,";",'zap_útěcha B'!U12,";",'zap_útěcha B'!V12,")"),IF('zap_útěcha B'!W12&lt;'zap_útěcha B'!Y12,CONCATENATE('zap_útěcha B'!Y12,":",'zap_útěcha B'!W12,"   (",IF('zap_útěcha B'!R12="0","-0",-'zap_útěcha B'!R12),";",IF('zap_útěcha B'!S12="0","-0",-'zap_útěcha B'!S12),";",IF('zap_útěcha B'!T12="0","-0",-'zap_útěcha B'!T12),";",IF('zap_útěcha B'!U12="0","-0",IF(LEN('zap_útěcha B'!U12)&gt;0,-'zap_útěcha B'!U12,'zap_útěcha B'!U12)),";",IF(LEN('zap_útěcha B'!V12)&gt;0,-'zap_útěcha B'!V12,'zap_útěcha B'!V12),")")," "))</f>
        <v xml:space="preserve"> </v>
      </c>
      <c r="G27" s="82"/>
    </row>
    <row r="28" spans="1:7" ht="12" customHeight="1" x14ac:dyDescent="0.3">
      <c r="A28" s="216"/>
      <c r="B28" s="218">
        <v>14</v>
      </c>
      <c r="C28" s="76" t="str">
        <f>IF(A28&gt;0,VLOOKUP(A28,seznam!$A$2:$C$129,3),"------")</f>
        <v>------</v>
      </c>
      <c r="D28" s="77" t="str">
        <f>IF('zap_útěcha B'!J8&gt;'zap_útěcha B'!L8,'zap_útěcha B'!B8,IF('zap_útěcha B'!J8&lt;'zap_útěcha B'!L8,'zap_útěcha B'!D8," "))</f>
        <v xml:space="preserve"> </v>
      </c>
      <c r="E28" s="75"/>
      <c r="F28" s="78"/>
      <c r="G28" s="82"/>
    </row>
    <row r="29" spans="1:7" ht="12" customHeight="1" x14ac:dyDescent="0.3">
      <c r="A29" s="217"/>
      <c r="B29" s="218"/>
      <c r="C29" s="93" t="str">
        <f>IF(A28&gt;0,VLOOKUP(A28,seznam!$A$2:$C$129,2),"------")</f>
        <v>------</v>
      </c>
      <c r="D29" s="75" t="str">
        <f>IF('zap_útěcha B'!J8&gt;'zap_útěcha B'!L8,CONCATENATE('zap_útěcha B'!J8,":",'zap_útěcha B'!L8,"   (",'zap_útěcha B'!E8,";",'zap_útěcha B'!F8,";",'zap_útěcha B'!G8,";",'zap_útěcha B'!H8,";",'zap_útěcha B'!I8,")"),IF('zap_útěcha B'!J8&lt;'zap_útěcha B'!L8,CONCATENATE('zap_útěcha B'!L8,":",'zap_útěcha B'!J8,"   (",IF('zap_útěcha B'!E8="0","-0",-'zap_útěcha B'!E8),";",IF('zap_útěcha B'!F8="0","-0",-'zap_útěcha B'!F8),";",IF('zap_útěcha B'!G8="0","-0",-'zap_útěcha B'!G8),";",IF('zap_útěcha B'!H8="0","-0",IF(LEN('zap_útěcha B'!H8)&gt;0,-'zap_útěcha B'!H8,'zap_útěcha B'!H8)),";",IF(LEN('zap_útěcha B'!I8)&gt;0,-'zap_útěcha B'!I8,'zap_útěcha B'!I8),")")," "))</f>
        <v xml:space="preserve"> </v>
      </c>
      <c r="E29" s="78"/>
      <c r="F29" s="78"/>
      <c r="G29" s="82"/>
    </row>
    <row r="30" spans="1:7" ht="12" customHeight="1" x14ac:dyDescent="0.3">
      <c r="A30" s="216"/>
      <c r="B30" s="218">
        <v>15</v>
      </c>
      <c r="C30" s="74" t="str">
        <f>IF(A30&gt;0,VLOOKUP(A30,seznam!$A$2:$C$129,3),"------")</f>
        <v>------</v>
      </c>
      <c r="D30" s="75"/>
      <c r="E30" s="79" t="str">
        <f>IF('zap_útěcha B'!W5&gt;'zap_útěcha B'!Y5,'zap_útěcha B'!O5,IF('zap_útěcha B'!W5&lt;'zap_útěcha B'!Y5,'zap_útěcha B'!Q5," "))</f>
        <v xml:space="preserve"> </v>
      </c>
      <c r="F30" s="78"/>
      <c r="G30" s="82"/>
    </row>
    <row r="31" spans="1:7" ht="12" customHeight="1" x14ac:dyDescent="0.3">
      <c r="A31" s="217"/>
      <c r="B31" s="218"/>
      <c r="C31" s="92" t="str">
        <f>IF(A30&gt;0,VLOOKUP(A30,seznam!$A$2:$C$129,2),"------")</f>
        <v>------</v>
      </c>
      <c r="D31" s="75"/>
      <c r="E31" s="78" t="str">
        <f>IF('zap_útěcha B'!W5&gt;'zap_útěcha B'!Y5,CONCATENATE('zap_útěcha B'!W5,":",'zap_útěcha B'!Y5,"   (",'zap_útěcha B'!R5,";",'zap_útěcha B'!S5,";",'zap_útěcha B'!T5,";",'zap_útěcha B'!U5,";",'zap_útěcha B'!V5,")"),IF('zap_útěcha B'!W5&lt;'zap_útěcha B'!Y5,CONCATENATE('zap_útěcha B'!Y5,":",'zap_útěcha B'!W5,"   (",IF('zap_útěcha B'!R5="0","-0",-'zap_útěcha B'!R5),";",IF('zap_útěcha B'!S5="0","-0",-'zap_útěcha B'!S5),";",IF('zap_útěcha B'!T5="0","-0",-'zap_útěcha B'!T5),";",IF('zap_útěcha B'!U5="0","-0",IF(LEN('zap_útěcha B'!U5)&gt;0,-'zap_útěcha B'!U5,'zap_útěcha B'!U5)),";",IF(LEN('zap_útěcha B'!V5)&gt;0,-'zap_útěcha B'!V5,'zap_útěcha B'!V5),")")," "))</f>
        <v xml:space="preserve"> </v>
      </c>
      <c r="F31" s="75"/>
      <c r="G31" s="82"/>
    </row>
    <row r="32" spans="1:7" ht="12" customHeight="1" x14ac:dyDescent="0.3">
      <c r="A32" s="216"/>
      <c r="B32" s="218">
        <v>16</v>
      </c>
      <c r="C32" s="76" t="str">
        <f>IF(A32&gt;0,VLOOKUP(A32,seznam!$A$2:$C$129,3),"------")</f>
        <v>------</v>
      </c>
      <c r="D32" s="77" t="str">
        <f>IF('zap_útěcha B'!J9&gt;'zap_útěcha B'!L9,'zap_útěcha B'!B9,IF('zap_útěcha B'!J9&lt;'zap_útěcha B'!L9,'zap_útěcha B'!D9," "))</f>
        <v xml:space="preserve"> </v>
      </c>
      <c r="E32" s="78"/>
      <c r="F32" s="75"/>
      <c r="G32" s="82"/>
    </row>
    <row r="33" spans="1:7" ht="12" customHeight="1" x14ac:dyDescent="0.3">
      <c r="A33" s="217"/>
      <c r="B33" s="218"/>
      <c r="C33" s="93" t="str">
        <f>IF(A32&gt;0,VLOOKUP(A32,seznam!$A$2:$C$129,2),"------")</f>
        <v>------</v>
      </c>
      <c r="D33" s="75" t="str">
        <f>IF('zap_útěcha B'!J9&gt;'zap_útěcha B'!L9,CONCATENATE('zap_útěcha B'!J9,":",'zap_útěcha B'!L9,"   (",'zap_útěcha B'!E9,";",'zap_útěcha B'!F9,";",'zap_útěcha B'!G9,";",'zap_útěcha B'!H9,";",'zap_útěcha B'!I9,")"),IF('zap_útěcha B'!J9&lt;'zap_útěcha B'!L9,CONCATENATE('zap_útěcha B'!L9,":",'zap_útěcha B'!J9,"   (",IF('zap_útěcha B'!E9="0","-0",-'zap_útěcha B'!E9),";",IF('zap_útěcha B'!F9="0","-0",-'zap_útěcha B'!F9),";",IF('zap_útěcha B'!G9="0","-0",-'zap_útěcha B'!G9),";",IF('zap_útěcha B'!H9="0","-0",IF(LEN('zap_útěcha B'!H9)&gt;0,-'zap_útěcha B'!H9,'zap_útěcha B'!H9)),";",IF(LEN('zap_útěcha B'!I9)&gt;0,-'zap_útěcha B'!I9,'zap_útěcha B'!I9),")")," "))</f>
        <v xml:space="preserve"> </v>
      </c>
      <c r="E33" s="75"/>
      <c r="F33" s="75"/>
      <c r="G33" s="82"/>
    </row>
    <row r="34" spans="1:7" ht="12" customHeight="1" x14ac:dyDescent="0.3">
      <c r="A34" s="216"/>
      <c r="B34" s="218">
        <v>17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IF('zap_útěcha B'!W19&gt;'zap_útěcha B'!Y19,'zap_útěcha B'!O19,IF('zap_útěcha B'!W19&lt;'zap_útěcha B'!Y19,'zap_útěcha B'!Q19," "))</f>
        <v xml:space="preserve"> </v>
      </c>
    </row>
    <row r="35" spans="1:7" ht="12" customHeight="1" x14ac:dyDescent="0.3">
      <c r="A35" s="217"/>
      <c r="B35" s="218"/>
      <c r="C35" s="92" t="str">
        <f>IF(A34&gt;0,VLOOKUP(A34,seznam!$A$2:$C$129,2),"------")</f>
        <v>------</v>
      </c>
      <c r="D35" s="75"/>
      <c r="E35" s="75"/>
      <c r="F35" s="75"/>
      <c r="G35" s="82" t="str">
        <f>IF('zap_útěcha B'!W19&gt;'zap_útěcha B'!Y19,CONCATENATE('zap_útěcha B'!W19,":",'zap_útěcha B'!Y19,"   (",'zap_útěcha B'!R19,";",'zap_útěcha B'!S19,";",'zap_útěcha B'!T19,";",'zap_útěcha B'!U19,";",'zap_útěcha B'!V19,")"),IF('zap_útěcha B'!W19&lt;'zap_útěcha B'!Y19,CONCATENATE('zap_útěcha B'!Y19,":",'zap_útěcha B'!W19,"   (",IF('zap_útěcha B'!R19="0","-0",-'zap_útěcha B'!R19),";",IF('zap_útěcha B'!S19="0","-0",-'zap_útěcha B'!S19),";",IF('zap_útěcha B'!T19="0","-0",-'zap_útěcha B'!T19),";",IF('zap_útěcha B'!U19="0","-0",IF(LEN('zap_útěcha B'!U19)&gt;0,-'zap_útěcha B'!U19,'zap_útěcha B'!U19)),";",IF(LEN('zap_útěcha B'!V19)&gt;0,-'zap_útěcha B'!V19,'zap_útěcha B'!V19),")")," "))</f>
        <v xml:space="preserve"> </v>
      </c>
    </row>
    <row r="36" spans="1:7" ht="12" customHeight="1" x14ac:dyDescent="0.3">
      <c r="A36" s="216"/>
      <c r="B36" s="218">
        <v>18</v>
      </c>
      <c r="C36" s="76" t="str">
        <f>IF(A36&gt;0,VLOOKUP(A36,seznam!$A$2:$C$129,3),"------")</f>
        <v>------</v>
      </c>
      <c r="D36" s="77" t="str">
        <f>IF('zap_útěcha B'!J10&gt;'zap_útěcha B'!L10,'zap_útěcha B'!B10,IF('zap_útěcha B'!J10&lt;'zap_útěcha B'!L10,'zap_útěcha B'!D10," "))</f>
        <v xml:space="preserve"> </v>
      </c>
      <c r="E36" s="75"/>
      <c r="F36" s="75"/>
      <c r="G36" s="82"/>
    </row>
    <row r="37" spans="1:7" ht="12" customHeight="1" x14ac:dyDescent="0.3">
      <c r="A37" s="217"/>
      <c r="B37" s="218"/>
      <c r="C37" s="93" t="str">
        <f>IF(A36&gt;0,VLOOKUP(A36,seznam!$A$2:$C$129,2),"------")</f>
        <v>------</v>
      </c>
      <c r="D37" s="75" t="str">
        <f>IF('zap_útěcha B'!J10&gt;'zap_útěcha B'!L10,CONCATENATE('zap_útěcha B'!J10,":",'zap_útěcha B'!L10,"   (",'zap_útěcha B'!E10,";",'zap_útěcha B'!F10,";",'zap_útěcha B'!G10,";",'zap_útěcha B'!H10,";",'zap_útěcha B'!I10,")"),IF('zap_útěcha B'!J10&lt;'zap_útěcha B'!L10,CONCATENATE('zap_útěcha B'!L10,":",'zap_útěcha B'!J10,"   (",IF('zap_útěcha B'!E10="0","-0",-'zap_útěcha B'!E10),";",IF('zap_útěcha B'!F10="0","-0",-'zap_útěcha B'!F10),";",IF('zap_útěcha B'!G10="0","-0",-'zap_útěcha B'!G10),";",IF('zap_útěcha B'!H10="0","-0",IF(LEN('zap_útěcha B'!H10)&gt;0,-'zap_útěcha B'!H10,'zap_útěcha B'!H10)),";",IF(LEN('zap_útěcha B'!I10)&gt;0,-'zap_útěcha B'!I10,'zap_útěcha B'!I10),")")," "))</f>
        <v xml:space="preserve"> </v>
      </c>
      <c r="E37" s="78"/>
      <c r="F37" s="75"/>
      <c r="G37" s="82"/>
    </row>
    <row r="38" spans="1:7" ht="12" customHeight="1" x14ac:dyDescent="0.3">
      <c r="A38" s="216"/>
      <c r="B38" s="218">
        <v>19</v>
      </c>
      <c r="C38" s="74" t="str">
        <f>IF(A38&gt;0,VLOOKUP(A38,seznam!$A$2:$C$129,3),"------")</f>
        <v>------</v>
      </c>
      <c r="D38" s="75"/>
      <c r="E38" s="79" t="str">
        <f>IF('zap_útěcha B'!W6&gt;'zap_útěcha B'!Y6,'zap_útěcha B'!O6,IF('zap_útěcha B'!W6&lt;'zap_útěcha B'!Y6,'zap_útěcha B'!Q6," "))</f>
        <v xml:space="preserve"> </v>
      </c>
      <c r="F38" s="75"/>
      <c r="G38" s="82"/>
    </row>
    <row r="39" spans="1:7" ht="12" customHeight="1" x14ac:dyDescent="0.3">
      <c r="A39" s="217"/>
      <c r="B39" s="218"/>
      <c r="C39" s="92" t="str">
        <f>IF(A38&gt;0,VLOOKUP(A38,seznam!$A$2:$C$129,2),"------")</f>
        <v>------</v>
      </c>
      <c r="D39" s="75"/>
      <c r="E39" s="78" t="str">
        <f>IF('zap_útěcha B'!W6&gt;'zap_útěcha B'!Y6,CONCATENATE('zap_útěcha B'!W6,":",'zap_útěcha B'!Y6,"   (",'zap_útěcha B'!R6,";",'zap_útěcha B'!S6,";",'zap_útěcha B'!T6,";",'zap_útěcha B'!U6,";",'zap_útěcha B'!V6,")"),IF('zap_útěcha B'!W6&lt;'zap_útěcha B'!Y6,CONCATENATE('zap_útěcha B'!Y6,":",'zap_útěcha B'!W6,"   (",IF('zap_útěcha B'!R6="0","-0",-'zap_útěcha B'!R6),";",IF('zap_útěcha B'!S6="0","-0",-'zap_útěcha B'!S6),";",IF('zap_útěcha B'!T6="0","-0",-'zap_útěcha B'!T6),";",IF('zap_útěcha B'!U6="0","-0",IF(LEN('zap_útěcha B'!U6)&gt;0,-'zap_útěcha B'!U6,'zap_útěcha B'!U6)),";",IF(LEN('zap_útěcha B'!V6)&gt;0,-'zap_útěcha B'!V6,'zap_útěcha B'!V6),")")," "))</f>
        <v xml:space="preserve"> </v>
      </c>
      <c r="F39" s="78"/>
      <c r="G39" s="82"/>
    </row>
    <row r="40" spans="1:7" ht="12" customHeight="1" x14ac:dyDescent="0.3">
      <c r="A40" s="216"/>
      <c r="B40" s="218">
        <v>20</v>
      </c>
      <c r="C40" s="76" t="str">
        <f>IF(A40&gt;0,VLOOKUP(A40,seznam!$A$2:$C$129,3),"------")</f>
        <v>------</v>
      </c>
      <c r="D40" s="77" t="str">
        <f>IF('zap_útěcha B'!J11&gt;'zap_útěcha B'!L11,'zap_útěcha B'!B11,IF('zap_útěcha B'!J11&lt;'zap_útěcha B'!L11,'zap_útěcha B'!D11," "))</f>
        <v xml:space="preserve"> </v>
      </c>
      <c r="E40" s="78"/>
      <c r="F40" s="78"/>
      <c r="G40" s="82"/>
    </row>
    <row r="41" spans="1:7" ht="12" customHeight="1" x14ac:dyDescent="0.3">
      <c r="A41" s="217"/>
      <c r="B41" s="218"/>
      <c r="C41" s="93" t="str">
        <f>IF(A40&gt;0,VLOOKUP(A40,seznam!$A$2:$C$129,2),"------")</f>
        <v>------</v>
      </c>
      <c r="D41" s="75" t="str">
        <f>IF('zap_útěcha B'!J11&gt;'zap_útěcha B'!L11,CONCATENATE('zap_útěcha B'!J11,":",'zap_útěcha B'!L11,"   (",'zap_útěcha B'!E11,";",'zap_útěcha B'!F11,";",'zap_útěcha B'!G11,";",'zap_útěcha B'!H11,";",'zap_útěcha B'!I11,")"),IF('zap_útěcha B'!J11&lt;'zap_útěcha B'!L11,CONCATENATE('zap_útěcha B'!L11,":",'zap_útěcha B'!J11,"   (",IF('zap_útěcha B'!E11="0","-0",-'zap_útěcha B'!E11),";",IF('zap_útěcha B'!F11="0","-0",-'zap_útěcha B'!F11),";",IF('zap_útěcha B'!G11="0","-0",-'zap_útěcha B'!G11),";",IF('zap_útěcha B'!H11="0","-0",IF(LEN('zap_útěcha B'!H11)&gt;0,-'zap_útěcha B'!H11,'zap_útěcha B'!H11)),";",IF(LEN('zap_útěcha B'!I11)&gt;0,-'zap_útěcha B'!I11,'zap_útěcha B'!I11),")")," "))</f>
        <v xml:space="preserve"> </v>
      </c>
      <c r="E41" s="75"/>
      <c r="F41" s="78"/>
      <c r="G41" s="82"/>
    </row>
    <row r="42" spans="1:7" ht="12" customHeight="1" x14ac:dyDescent="0.3">
      <c r="A42" s="216"/>
      <c r="B42" s="218">
        <v>21</v>
      </c>
      <c r="C42" s="74" t="str">
        <f>IF(A42&gt;0,VLOOKUP(A42,seznam!$A$2:$C$129,3),"------")</f>
        <v>------</v>
      </c>
      <c r="D42" s="75"/>
      <c r="E42" s="75"/>
      <c r="F42" s="79" t="str">
        <f>IF('zap_útěcha B'!W13&gt;'zap_útěcha B'!Y13,'zap_útěcha B'!O13,IF('zap_útěcha B'!W13&lt;'zap_útěcha B'!Y13,'zap_útěcha B'!Q13," "))</f>
        <v xml:space="preserve"> </v>
      </c>
      <c r="G42" s="82"/>
    </row>
    <row r="43" spans="1:7" ht="12" customHeight="1" x14ac:dyDescent="0.3">
      <c r="A43" s="217"/>
      <c r="B43" s="218"/>
      <c r="C43" s="92" t="str">
        <f>IF(A42&gt;0,VLOOKUP(A42,seznam!$A$2:$C$129,2),"------")</f>
        <v>------</v>
      </c>
      <c r="D43" s="75"/>
      <c r="E43" s="75"/>
      <c r="F43" s="78" t="str">
        <f>IF('zap_útěcha B'!W13&gt;'zap_útěcha B'!Y13,CONCATENATE('zap_útěcha B'!W13,":",'zap_útěcha B'!Y13,"   (",'zap_útěcha B'!R13,";",'zap_útěcha B'!S13,";",'zap_útěcha B'!T13,";",'zap_útěcha B'!U13,";",'zap_útěcha B'!V13,")"),IF('zap_útěcha B'!W13&lt;'zap_útěcha B'!Y13,CONCATENATE('zap_útěcha B'!Y13,":",'zap_útěcha B'!W13,"   (",IF('zap_útěcha B'!R13="0","-0",-'zap_útěcha B'!R13),";",IF('zap_útěcha B'!S13="0","-0",-'zap_útěcha B'!S13),";",IF('zap_útěcha B'!T13="0","-0",-'zap_útěcha B'!T13),";",IF('zap_útěcha B'!U13="0","-0",IF(LEN('zap_útěcha B'!U13)&gt;0,-'zap_útěcha B'!U13,'zap_útěcha B'!U13)),";",IF(LEN('zap_útěcha B'!V13)&gt;0,-'zap_útěcha B'!V13,'zap_útěcha B'!V13),")")," "))</f>
        <v xml:space="preserve"> </v>
      </c>
      <c r="G43" s="81"/>
    </row>
    <row r="44" spans="1:7" ht="12" customHeight="1" x14ac:dyDescent="0.3">
      <c r="A44" s="216"/>
      <c r="B44" s="218">
        <v>22</v>
      </c>
      <c r="C44" s="76" t="str">
        <f>IF(A44&gt;0,VLOOKUP(A44,seznam!$A$2:$C$129,3),"------")</f>
        <v>------</v>
      </c>
      <c r="D44" s="77" t="str">
        <f>IF('zap_útěcha B'!J12&gt;'zap_útěcha B'!L12,'zap_útěcha B'!B12,IF('zap_útěcha B'!J12&lt;'zap_útěcha B'!L12,'zap_útěcha B'!D12," "))</f>
        <v xml:space="preserve"> </v>
      </c>
      <c r="E44" s="75"/>
      <c r="F44" s="78"/>
      <c r="G44" s="81"/>
    </row>
    <row r="45" spans="1:7" ht="12" customHeight="1" x14ac:dyDescent="0.3">
      <c r="A45" s="217"/>
      <c r="B45" s="218"/>
      <c r="C45" s="93" t="str">
        <f>IF(A44&gt;0,VLOOKUP(A44,seznam!$A$2:$C$129,2),"------")</f>
        <v>------</v>
      </c>
      <c r="D45" s="75" t="str">
        <f>IF('zap_útěcha B'!J12&gt;'zap_útěcha B'!L12,CONCATENATE('zap_útěcha B'!J12,":",'zap_útěcha B'!L12,"   (",'zap_útěcha B'!E12,";",'zap_útěcha B'!F12,";",'zap_útěcha B'!G12,";",'zap_útěcha B'!H12,";",'zap_útěcha B'!I12,")"),IF('zap_útěcha B'!J12&lt;'zap_útěcha B'!L12,CONCATENATE('zap_útěcha B'!L12,":",'zap_útěcha B'!J12,"   (",IF('zap_útěcha B'!E12="0","-0",-'zap_útěcha B'!E12),";",IF('zap_útěcha B'!F12="0","-0",-'zap_útěcha B'!F12),";",IF('zap_útěcha B'!G12="0","-0",-'zap_útěcha B'!G12),";",IF('zap_útěcha B'!H12="0","-0",IF(LEN('zap_útěcha B'!H12)&gt;0,-'zap_útěcha B'!H12,'zap_útěcha B'!H12)),";",IF(LEN('zap_útěcha B'!I12)&gt;0,-'zap_útěcha B'!I12,'zap_útěcha B'!I12),")")," "))</f>
        <v xml:space="preserve"> </v>
      </c>
      <c r="E45" s="78"/>
      <c r="F45" s="78"/>
      <c r="G45" s="81"/>
    </row>
    <row r="46" spans="1:7" ht="12" customHeight="1" x14ac:dyDescent="0.3">
      <c r="A46" s="216"/>
      <c r="B46" s="218">
        <v>23</v>
      </c>
      <c r="C46" s="74" t="str">
        <f>IF(A46&gt;0,VLOOKUP(A46,seznam!$A$2:$C$129,3),"------")</f>
        <v>------</v>
      </c>
      <c r="D46" s="75"/>
      <c r="E46" s="79" t="str">
        <f>IF('zap_útěcha B'!W7&gt;'zap_útěcha B'!Y7,'zap_útěcha B'!O7,IF('zap_útěcha B'!W7&lt;'zap_útěcha B'!Y7,'zap_útěcha B'!Q7," "))</f>
        <v xml:space="preserve"> </v>
      </c>
      <c r="F46" s="78"/>
      <c r="G46" s="81"/>
    </row>
    <row r="47" spans="1:7" ht="12" customHeight="1" x14ac:dyDescent="0.3">
      <c r="A47" s="217"/>
      <c r="B47" s="218"/>
      <c r="C47" s="92" t="str">
        <f>IF(A46&gt;0,VLOOKUP(A46,seznam!$A$2:$C$129,2),"------")</f>
        <v>------</v>
      </c>
      <c r="D47" s="75"/>
      <c r="E47" s="78" t="str">
        <f>IF('zap_útěcha B'!W7&gt;'zap_útěcha B'!Y7,CONCATENATE('zap_útěcha B'!W7,":",'zap_útěcha B'!Y7,"   (",'zap_útěcha B'!R7,";",'zap_útěcha B'!S7,";",'zap_útěcha B'!T7,";",'zap_útěcha B'!U7,";",'zap_útěcha B'!V7,")"),IF('zap_útěcha B'!W7&lt;'zap_útěcha B'!Y7,CONCATENATE('zap_útěcha B'!Y7,":",'zap_útěcha B'!W7,"   (",IF('zap_útěcha B'!R7="0","-0",-'zap_útěcha B'!R7),";",IF('zap_útěcha B'!S7="0","-0",-'zap_útěcha B'!S7),";",IF('zap_útěcha B'!T7="0","-0",-'zap_útěcha B'!T7),";",IF('zap_útěcha B'!U7="0","-0",IF(LEN('zap_útěcha B'!U7)&gt;0,-'zap_útěcha B'!U7,'zap_útěcha B'!U7)),";",IF(LEN('zap_útěcha B'!V7)&gt;0,-'zap_útěcha B'!V7,'zap_útěcha B'!V7),")")," "))</f>
        <v xml:space="preserve"> </v>
      </c>
      <c r="F47" s="75"/>
      <c r="G47" s="81"/>
    </row>
    <row r="48" spans="1:7" ht="12" customHeight="1" x14ac:dyDescent="0.3">
      <c r="A48" s="216"/>
      <c r="B48" s="218">
        <v>24</v>
      </c>
      <c r="C48" s="76" t="str">
        <f>IF(A48&gt;0,VLOOKUP(A48,seznam!$A$2:$C$129,3),"------")</f>
        <v>------</v>
      </c>
      <c r="D48" s="77" t="str">
        <f>IF('zap_útěcha B'!J13&gt;'zap_útěcha B'!L13,'zap_útěcha B'!B13,IF('zap_útěcha B'!J13&lt;'zap_útěcha B'!L13,'zap_útěcha B'!D13," "))</f>
        <v xml:space="preserve"> </v>
      </c>
      <c r="E48" s="78"/>
      <c r="F48" s="75"/>
      <c r="G48" s="81"/>
    </row>
    <row r="49" spans="1:7" ht="12" customHeight="1" x14ac:dyDescent="0.3">
      <c r="A49" s="217"/>
      <c r="B49" s="218"/>
      <c r="C49" s="93" t="str">
        <f>IF(A48&gt;0,VLOOKUP(A48,seznam!$A$2:$C$129,2),"------")</f>
        <v>------</v>
      </c>
      <c r="D49" s="75" t="str">
        <f>IF('zap_útěcha B'!J13&gt;'zap_útěcha B'!L13,CONCATENATE('zap_útěcha B'!J13,":",'zap_útěcha B'!L13,"   (",'zap_útěcha B'!E13,";",'zap_útěcha B'!F13,";",'zap_útěcha B'!G13,";",'zap_útěcha B'!H13,";",'zap_útěcha B'!I13,")"),IF('zap_útěcha B'!J13&lt;'zap_útěcha B'!L13,CONCATENATE('zap_útěcha B'!L13,":",'zap_útěcha B'!J13,"   (",IF('zap_útěcha B'!E13="0","-0",-'zap_útěcha B'!E13),";",IF('zap_útěcha B'!F13="0","-0",-'zap_útěcha B'!F13),";",IF('zap_útěcha B'!G13="0","-0",-'zap_útěcha B'!G13),";",IF('zap_útěcha B'!H13="0","-0",IF(LEN('zap_útěcha B'!H13)&gt;0,-'zap_útěcha B'!H13,'zap_útěcha B'!H13)),";",IF(LEN('zap_útěcha B'!I13)&gt;0,-'zap_útěcha B'!I13,'zap_útěcha B'!I13),")")," "))</f>
        <v xml:space="preserve"> </v>
      </c>
      <c r="E49" s="75"/>
      <c r="F49" s="75"/>
      <c r="G49" s="81"/>
    </row>
    <row r="50" spans="1:7" ht="12" customHeight="1" x14ac:dyDescent="0.3">
      <c r="A50" s="216"/>
      <c r="B50" s="218">
        <v>25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IF('zap_útěcha B'!W17&gt;'zap_útěcha B'!Y17,'zap_útěcha B'!O17,IF('zap_útěcha B'!W17&lt;'zap_útěcha B'!Y17,'zap_útěcha B'!Q17," "))</f>
        <v xml:space="preserve"> </v>
      </c>
    </row>
    <row r="51" spans="1:7" ht="12" customHeight="1" x14ac:dyDescent="0.3">
      <c r="A51" s="217"/>
      <c r="B51" s="218"/>
      <c r="C51" s="92" t="str">
        <f>IF(A50&gt;0,VLOOKUP(A50,seznam!$A$2:$C$129,2),"------")</f>
        <v>------</v>
      </c>
      <c r="D51" s="75"/>
      <c r="E51" s="75"/>
      <c r="F51" s="75"/>
      <c r="G51" s="78" t="str">
        <f>IF('zap_útěcha B'!W17&gt;'zap_útěcha B'!Y17,CONCATENATE('zap_útěcha B'!W17,":",'zap_útěcha B'!Y17,"   (",'zap_útěcha B'!R17,";",'zap_útěcha B'!S17,";",'zap_útěcha B'!T17,";",'zap_útěcha B'!U17,";",'zap_útěcha B'!V17,")"),IF('zap_útěcha B'!W17&lt;'zap_útěcha B'!Y17,CONCATENATE('zap_útěcha B'!Y17,":",'zap_útěcha B'!W17,"   (",IF('zap_útěcha B'!R17="0","-0",-'zap_útěcha B'!R17),";",IF('zap_útěcha B'!S17="0","-0",-'zap_útěcha B'!S17),";",IF('zap_útěcha B'!T17="0","-0",-'zap_útěcha B'!T17),";",IF('zap_útěcha B'!U17="0","-0",IF(LEN('zap_útěcha B'!U17)&gt;0,-'zap_útěcha B'!U17,'zap_útěcha B'!U17)),";",IF(LEN('zap_útěcha B'!V17)&gt;0,-'zap_útěcha B'!V17,'zap_útěcha B'!V17),")")," "))</f>
        <v xml:space="preserve"> </v>
      </c>
    </row>
    <row r="52" spans="1:7" ht="12" customHeight="1" x14ac:dyDescent="0.3">
      <c r="A52" s="216"/>
      <c r="B52" s="218">
        <v>26</v>
      </c>
      <c r="C52" s="76" t="str">
        <f>IF(A52&gt;0,VLOOKUP(A52,seznam!$A$2:$C$129,3),"------")</f>
        <v>------</v>
      </c>
      <c r="D52" s="77" t="str">
        <f>IF('zap_útěcha B'!J14&gt;'zap_útěcha B'!L14,'zap_útěcha B'!B14,IF('zap_útěcha B'!J14&lt;'zap_útěcha B'!L14,'zap_útěcha B'!D14," "))</f>
        <v xml:space="preserve"> </v>
      </c>
      <c r="E52" s="75"/>
      <c r="F52" s="75"/>
      <c r="G52" s="78"/>
    </row>
    <row r="53" spans="1:7" ht="12" customHeight="1" x14ac:dyDescent="0.3">
      <c r="A53" s="217"/>
      <c r="B53" s="218"/>
      <c r="C53" s="93" t="str">
        <f>IF(A52&gt;0,VLOOKUP(A52,seznam!$A$2:$C$129,2),"------")</f>
        <v>------</v>
      </c>
      <c r="D53" s="75" t="str">
        <f>IF('zap_útěcha B'!J14&gt;'zap_útěcha B'!L14,CONCATENATE('zap_útěcha B'!J14,":",'zap_útěcha B'!L14,"   (",'zap_útěcha B'!E14,";",'zap_útěcha B'!F14,";",'zap_útěcha B'!G14,";",'zap_útěcha B'!H14,";",'zap_útěcha B'!I14,")"),IF('zap_útěcha B'!J14&lt;'zap_útěcha B'!L14,CONCATENATE('zap_útěcha B'!L14,":",'zap_útěcha B'!J14,"   (",IF('zap_útěcha B'!E14="0","-0",-'zap_útěcha B'!E14),";",IF('zap_útěcha B'!F14="0","-0",-'zap_útěcha B'!F14),";",IF('zap_útěcha B'!G14="0","-0",-'zap_útěcha B'!G14),";",IF('zap_útěcha B'!H14="0","-0",IF(LEN('zap_útěcha B'!H14)&gt;0,-'zap_útěcha B'!H14,'zap_útěcha B'!H14)),";",IF(LEN('zap_útěcha B'!I14)&gt;0,-'zap_útěcha B'!I14,'zap_útěcha B'!I14),")")," "))</f>
        <v xml:space="preserve"> </v>
      </c>
      <c r="E53" s="78"/>
      <c r="F53" s="75"/>
      <c r="G53" s="78"/>
    </row>
    <row r="54" spans="1:7" ht="12" customHeight="1" x14ac:dyDescent="0.3">
      <c r="A54" s="216"/>
      <c r="B54" s="218">
        <v>27</v>
      </c>
      <c r="C54" s="74" t="str">
        <f>IF(A54&gt;0,VLOOKUP(A54,seznam!$A$2:$C$129,3),"------")</f>
        <v>------</v>
      </c>
      <c r="D54" s="75"/>
      <c r="E54" s="79" t="str">
        <f>IF('zap_útěcha B'!W8&gt;'zap_útěcha B'!Y8,'zap_útěcha B'!O8,IF('zap_útěcha B'!W8&lt;'zap_útěcha B'!Y8,'zap_útěcha B'!Q8," "))</f>
        <v xml:space="preserve"> </v>
      </c>
      <c r="F54" s="75"/>
      <c r="G54" s="78"/>
    </row>
    <row r="55" spans="1:7" ht="12" customHeight="1" x14ac:dyDescent="0.3">
      <c r="A55" s="217"/>
      <c r="B55" s="218"/>
      <c r="C55" s="92" t="str">
        <f>IF(A54&gt;0,VLOOKUP(A54,seznam!$A$2:$C$129,2),"------")</f>
        <v>------</v>
      </c>
      <c r="D55" s="75"/>
      <c r="E55" s="78" t="str">
        <f>IF('zap_útěcha B'!W8&gt;'zap_útěcha B'!Y8,CONCATENATE('zap_útěcha B'!W8,":",'zap_útěcha B'!Y8,"   (",'zap_útěcha B'!R8,";",'zap_útěcha B'!S8,";",'zap_útěcha B'!T8,";",'zap_útěcha B'!U8,";",'zap_útěcha B'!V8,")"),IF('zap_útěcha B'!W8&lt;'zap_útěcha B'!Y8,CONCATENATE('zap_útěcha B'!Y8,":",'zap_útěcha B'!W8,"   (",IF('zap_útěcha B'!R8="0","-0",-'zap_útěcha B'!R8),";",IF('zap_útěcha B'!S8="0","-0",-'zap_útěcha B'!S8),";",IF('zap_útěcha B'!T8="0","-0",-'zap_útěcha B'!T8),";",IF('zap_útěcha B'!U8="0","-0",IF(LEN('zap_útěcha B'!U8)&gt;0,-'zap_útěcha B'!U8,'zap_útěcha B'!U8)),";",IF(LEN('zap_útěcha B'!V8)&gt;0,-'zap_útěcha B'!V8,'zap_útěcha B'!V8),")")," "))</f>
        <v xml:space="preserve"> </v>
      </c>
      <c r="F55" s="78"/>
      <c r="G55" s="78"/>
    </row>
    <row r="56" spans="1:7" ht="12" customHeight="1" x14ac:dyDescent="0.3">
      <c r="A56" s="216"/>
      <c r="B56" s="218">
        <v>28</v>
      </c>
      <c r="C56" s="76" t="str">
        <f>IF(A56&gt;0,VLOOKUP(A56,seznam!$A$2:$C$129,3),"------")</f>
        <v>------</v>
      </c>
      <c r="D56" s="77" t="str">
        <f>IF('zap_útěcha B'!J15&gt;'zap_útěcha B'!L15,'zap_útěcha B'!B15,IF('zap_útěcha B'!J15&lt;'zap_útěcha B'!L15,'zap_útěcha B'!D15," "))</f>
        <v xml:space="preserve"> </v>
      </c>
      <c r="E56" s="78"/>
      <c r="F56" s="78"/>
      <c r="G56" s="78"/>
    </row>
    <row r="57" spans="1:7" ht="12" customHeight="1" x14ac:dyDescent="0.3">
      <c r="A57" s="217"/>
      <c r="B57" s="218"/>
      <c r="C57" s="93" t="str">
        <f>IF(A56&gt;0,VLOOKUP(A56,seznam!$A$2:$C$129,2),"------")</f>
        <v>------</v>
      </c>
      <c r="D57" s="75" t="str">
        <f>IF('zap_útěcha B'!J15&gt;'zap_útěcha B'!L15,CONCATENATE('zap_útěcha B'!J15,":",'zap_útěcha B'!L15,"   (",'zap_útěcha B'!E15,";",'zap_útěcha B'!F15,";",'zap_útěcha B'!G15,";",'zap_útěcha B'!H15,";",'zap_útěcha B'!I15,")"),IF('zap_útěcha B'!J15&lt;'zap_útěcha B'!L15,CONCATENATE('zap_útěcha B'!L15,":",'zap_útěcha B'!J15,"   (",IF('zap_útěcha B'!E15="0","-0",-'zap_útěcha B'!E15),";",IF('zap_útěcha B'!F15="0","-0",-'zap_útěcha B'!F15),";",IF('zap_útěcha B'!G15="0","-0",-'zap_útěcha B'!G15),";",IF('zap_útěcha B'!H15="0","-0",IF(LEN('zap_útěcha B'!H15)&gt;0,-'zap_útěcha B'!H15,'zap_útěcha B'!H15)),";",IF(LEN('zap_útěcha B'!I15)&gt;0,-'zap_útěcha B'!I15,'zap_útěcha B'!I15),")")," "))</f>
        <v xml:space="preserve"> </v>
      </c>
      <c r="E57" s="75"/>
      <c r="F57" s="78"/>
      <c r="G57" s="78"/>
    </row>
    <row r="58" spans="1:7" ht="12" customHeight="1" x14ac:dyDescent="0.3">
      <c r="A58" s="216"/>
      <c r="B58" s="218">
        <v>29</v>
      </c>
      <c r="C58" s="74" t="str">
        <f>IF(A58&gt;0,VLOOKUP(A58,seznam!$A$2:$C$129,3),"------")</f>
        <v>------</v>
      </c>
      <c r="D58" s="75"/>
      <c r="E58" s="75"/>
      <c r="F58" s="79" t="str">
        <f>IF('zap_útěcha B'!W14&gt;'zap_útěcha B'!Y14,'zap_útěcha B'!O14,IF('zap_útěcha B'!W14&lt;'zap_útěcha B'!Y14,'zap_útěcha B'!Q14," "))</f>
        <v xml:space="preserve"> </v>
      </c>
      <c r="G58" s="78"/>
    </row>
    <row r="59" spans="1:7" ht="12" customHeight="1" x14ac:dyDescent="0.3">
      <c r="A59" s="217"/>
      <c r="B59" s="218"/>
      <c r="C59" s="92" t="str">
        <f>IF(A58&gt;0,VLOOKUP(A58,seznam!$A$2:$C$129,2),"------")</f>
        <v>------</v>
      </c>
      <c r="D59" s="75"/>
      <c r="E59" s="75"/>
      <c r="F59" s="78" t="str">
        <f>IF('zap_útěcha B'!W14&gt;'zap_útěcha B'!Y14,CONCATENATE('zap_útěcha B'!W14,":",'zap_útěcha B'!Y14,"   (",'zap_útěcha B'!R14,";",'zap_útěcha B'!S14,";",'zap_útěcha B'!T14,";",'zap_útěcha B'!U14,";",'zap_útěcha B'!V14,")"),IF('zap_útěcha B'!W14&lt;'zap_útěcha B'!Y14,CONCATENATE('zap_útěcha B'!Y14,":",'zap_útěcha B'!W14,"   (",IF('zap_útěcha B'!R14="0","-0",-'zap_útěcha B'!R14),";",IF('zap_útěcha B'!S14="0","-0",-'zap_útěcha B'!S14),";",IF('zap_útěcha B'!T14="0","-0",-'zap_útěcha B'!T14),";",IF('zap_útěcha B'!U14="0","-0",IF(LEN('zap_útěcha B'!U14)&gt;0,-'zap_útěcha B'!U14,'zap_útěcha B'!U14)),";",IF(LEN('zap_útěcha B'!V14)&gt;0,-'zap_útěcha B'!V14,'zap_útěcha B'!V14),")")," "))</f>
        <v xml:space="preserve"> </v>
      </c>
      <c r="G59" s="75"/>
    </row>
    <row r="60" spans="1:7" ht="12" customHeight="1" x14ac:dyDescent="0.3">
      <c r="A60" s="216"/>
      <c r="B60" s="218">
        <v>30</v>
      </c>
      <c r="C60" s="76" t="str">
        <f>IF(A60&gt;0,VLOOKUP(A60,seznam!$A$2:$C$129,3),"------")</f>
        <v>------</v>
      </c>
      <c r="D60" s="77" t="str">
        <f>IF('zap_útěcha B'!J16&gt;'zap_útěcha B'!L16,'zap_útěcha B'!B16,IF('zap_útěcha B'!J16&lt;'zap_útěcha B'!L16,'zap_útěcha B'!D16," "))</f>
        <v xml:space="preserve"> </v>
      </c>
      <c r="E60" s="75"/>
      <c r="F60" s="78"/>
      <c r="G60" s="75"/>
    </row>
    <row r="61" spans="1:7" ht="12" customHeight="1" x14ac:dyDescent="0.3">
      <c r="A61" s="217"/>
      <c r="B61" s="218"/>
      <c r="C61" s="93" t="str">
        <f>IF(A60&gt;0,VLOOKUP(A60,seznam!$A$2:$C$129,2),"------")</f>
        <v>------</v>
      </c>
      <c r="D61" s="75" t="str">
        <f>IF('zap_útěcha B'!J16&gt;'zap_útěcha B'!L16,CONCATENATE('zap_útěcha B'!J16,":",'zap_útěcha B'!L16,"   (",'zap_útěcha B'!E16,";",'zap_útěcha B'!F16,";",'zap_útěcha B'!G16,";",'zap_útěcha B'!H16,";",'zap_útěcha B'!I16,")"),IF('zap_útěcha B'!J16&lt;'zap_útěcha B'!L16,CONCATENATE('zap_útěcha B'!L16,":",'zap_útěcha B'!J16,"   (",IF('zap_útěcha B'!E16="0","-0",-'zap_útěcha B'!E16),";",IF('zap_útěcha B'!F16="0","-0",-'zap_útěcha B'!F16),";",IF('zap_útěcha B'!G16="0","-0",-'zap_útěcha B'!G16),";",IF('zap_útěcha B'!H16="0","-0",IF(LEN('zap_útěcha B'!H16)&gt;0,-'zap_útěcha B'!H16,'zap_útěcha B'!H16)),";",IF(LEN('zap_útěcha B'!I16)&gt;0,-'zap_útěcha B'!I16,'zap_útěcha B'!I16),")")," "))</f>
        <v xml:space="preserve"> </v>
      </c>
      <c r="E61" s="78"/>
      <c r="F61" s="78"/>
      <c r="G61" s="75"/>
    </row>
    <row r="62" spans="1:7" ht="12" customHeight="1" x14ac:dyDescent="0.3">
      <c r="A62" s="216"/>
      <c r="B62" s="218">
        <v>31</v>
      </c>
      <c r="C62" s="74" t="str">
        <f>IF(A62&gt;0,VLOOKUP(A62,seznam!$A$2:$C$129,3),"------")</f>
        <v>------</v>
      </c>
      <c r="D62" s="75"/>
      <c r="E62" s="79" t="str">
        <f>IF('zap_útěcha B'!W9&gt;'zap_útěcha B'!Y9,'zap_útěcha B'!O9,IF('zap_útěcha B'!W9&lt;'zap_útěcha B'!Y9,'zap_útěcha B'!Q9," "))</f>
        <v xml:space="preserve"> </v>
      </c>
      <c r="F62" s="78"/>
      <c r="G62" s="75"/>
    </row>
    <row r="63" spans="1:7" ht="12" customHeight="1" x14ac:dyDescent="0.3">
      <c r="A63" s="217"/>
      <c r="B63" s="218"/>
      <c r="C63" s="92" t="str">
        <f>IF(A62&gt;0,VLOOKUP(A62,seznam!$A$2:$C$129,2),"------")</f>
        <v>------</v>
      </c>
      <c r="D63" s="75"/>
      <c r="E63" s="78" t="str">
        <f>IF('zap_útěcha B'!W9&gt;'zap_útěcha B'!Y9,CONCATENATE('zap_útěcha B'!W9,":",'zap_útěcha B'!Y9,"   (",'zap_útěcha B'!R9,";",'zap_útěcha B'!S9,";",'zap_útěcha B'!T9,";",'zap_útěcha B'!U9,";",'zap_útěcha B'!V9,")"),IF('zap_útěcha B'!W9&lt;'zap_útěcha B'!Y9,CONCATENATE('zap_útěcha B'!Y9,":",'zap_útěcha B'!W9,"   (",IF('zap_útěcha B'!R9="0","-0",-'zap_útěcha B'!R9),";",IF('zap_útěcha B'!S9="0","-0",-'zap_útěcha B'!S9),";",IF('zap_útěcha B'!T9="0","-0",-'zap_útěcha B'!T9),";",IF('zap_útěcha B'!U9="0","-0",IF(LEN('zap_útěcha B'!U9)&gt;0,-'zap_útěcha B'!U9,'zap_útěcha B'!U9)),";",IF(LEN('zap_útěcha B'!V9)&gt;0,-'zap_útěcha B'!V9,'zap_útěcha B'!V9),")")," "))</f>
        <v xml:space="preserve"> </v>
      </c>
      <c r="F63" s="75"/>
      <c r="G63" s="75"/>
    </row>
    <row r="64" spans="1:7" ht="12" customHeight="1" x14ac:dyDescent="0.3">
      <c r="A64" s="216"/>
      <c r="B64" s="138">
        <v>32</v>
      </c>
      <c r="C64" s="76" t="str">
        <f>IF(A64&gt;0,VLOOKUP(A64,seznam!$A$2:$C$129,3),"------")</f>
        <v>------</v>
      </c>
      <c r="D64" s="77" t="str">
        <f>IF('zap_útěcha B'!J17&gt;'zap_útěcha B'!L17,'zap_útěcha B'!B17,IF('zap_útěcha B'!J17&lt;'zap_útěcha B'!L17,'zap_útěcha B'!D17," "))</f>
        <v xml:space="preserve"> </v>
      </c>
      <c r="E64" s="78"/>
      <c r="F64" s="75"/>
      <c r="G64" s="75"/>
    </row>
    <row r="65" spans="1:7" ht="12" customHeight="1" x14ac:dyDescent="0.3">
      <c r="A65" s="217"/>
      <c r="B65" s="153"/>
      <c r="C65" s="93" t="str">
        <f>IF(A64&gt;0,VLOOKUP(A64,seznam!$A$2:$C$129,2),"------")</f>
        <v>------</v>
      </c>
      <c r="D65" s="75" t="str">
        <f>IF('zap_útěcha B'!J17&gt;'zap_útěcha B'!L17,CONCATENATE('zap_útěcha B'!J17,":",'zap_útěcha B'!L17,"   (",'zap_útěcha B'!E17,";",'zap_útěcha B'!F17,";",'zap_útěcha B'!G17,";",'zap_útěcha B'!H17,";",'zap_útěcha B'!I17,")"),IF('zap_útěcha B'!J17&lt;'zap_útěcha B'!L17,CONCATENATE('zap_útěcha B'!L17,":",'zap_útěcha B'!J17,"   (",IF('zap_útěcha B'!E17="0","-0",-'zap_útěcha B'!E17),";",IF('zap_útěcha B'!F17="0","-0",-'zap_útěcha B'!F17),";",IF('zap_útěcha B'!G17="0","-0",-'zap_útěcha B'!G17),";",IF('zap_útěcha B'!H17="0","-0",IF(LEN('zap_útěcha B'!H17)&gt;0,-'zap_útěcha B'!H17,'zap_útěcha B'!H17)),";",IF(LEN('zap_útěcha B'!I17)&gt;0,-'zap_útěcha B'!I17,'zap_útěcha B'!I17),")")," "))</f>
        <v xml:space="preserve"> </v>
      </c>
      <c r="E65" s="75"/>
      <c r="F65" s="75"/>
      <c r="G65" s="75"/>
    </row>
    <row r="66" spans="1:7" ht="12" customHeight="1" x14ac:dyDescent="0.3">
      <c r="A66" s="73"/>
      <c r="B66" s="73"/>
      <c r="C66" s="85"/>
      <c r="D66" s="75"/>
      <c r="E66" s="75"/>
      <c r="F66" s="86"/>
      <c r="G66" s="86"/>
    </row>
  </sheetData>
  <mergeCells count="66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</mergeCells>
  <pageMargins left="0.19685039370078741" right="0.19685039370078741" top="0" bottom="0.59055118110236227" header="0" footer="0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19"/>
  <sheetViews>
    <sheetView tabSelected="1" workbookViewId="0">
      <selection activeCell="U11" sqref="U11"/>
    </sheetView>
  </sheetViews>
  <sheetFormatPr defaultRowHeight="12.5" x14ac:dyDescent="0.25"/>
  <cols>
    <col min="1" max="1" width="4.453125" customWidth="1"/>
    <col min="2" max="2" width="18.7265625" customWidth="1"/>
    <col min="3" max="3" width="2.7265625" style="1" customWidth="1"/>
    <col min="4" max="4" width="18.7265625" customWidth="1"/>
    <col min="5" max="12" width="2.7265625" customWidth="1"/>
    <col min="13" max="13" width="3.7265625" customWidth="1"/>
    <col min="14" max="14" width="4.453125" customWidth="1"/>
    <col min="15" max="15" width="18.7265625" customWidth="1"/>
    <col min="16" max="16" width="2.7265625" customWidth="1"/>
    <col min="17" max="17" width="18.7265625" customWidth="1"/>
    <col min="18" max="25" width="2.7265625" customWidth="1"/>
  </cols>
  <sheetData>
    <row r="1" spans="1:25" ht="13.5" thickBot="1" x14ac:dyDescent="0.35">
      <c r="A1" s="222" t="s">
        <v>22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N1" s="222" t="s">
        <v>23</v>
      </c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</row>
    <row r="2" spans="1:25" ht="13" x14ac:dyDescent="0.3">
      <c r="A2" s="50">
        <v>1</v>
      </c>
      <c r="B2" s="51" t="str">
        <f>'útěcha B'!C3</f>
        <v>Mikulčíková Michaela</v>
      </c>
      <c r="C2" s="52" t="s">
        <v>10</v>
      </c>
      <c r="D2" s="10" t="str">
        <f>'útěcha B'!C5</f>
        <v>------</v>
      </c>
      <c r="E2" s="40"/>
      <c r="F2" s="41"/>
      <c r="G2" s="41"/>
      <c r="H2" s="41"/>
      <c r="I2" s="57"/>
      <c r="J2" s="55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'útěcha B'!D4</f>
        <v>Mikulčíková Michaela</v>
      </c>
      <c r="P2" s="52" t="s">
        <v>10</v>
      </c>
      <c r="Q2" s="10" t="str">
        <f>'útěcha B'!D8</f>
        <v>Konkolová Laura</v>
      </c>
      <c r="R2" s="40" t="s">
        <v>245</v>
      </c>
      <c r="S2" s="41" t="s">
        <v>248</v>
      </c>
      <c r="T2" s="41" t="s">
        <v>247</v>
      </c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3</v>
      </c>
    </row>
    <row r="3" spans="1:25" ht="13" x14ac:dyDescent="0.3">
      <c r="A3" s="53">
        <v>2</v>
      </c>
      <c r="B3" s="48" t="str">
        <f>'útěcha B'!C7</f>
        <v>Jindrová Natálie</v>
      </c>
      <c r="C3" s="49" t="s">
        <v>10</v>
      </c>
      <c r="D3" s="11" t="str">
        <f>'útěcha B'!C9</f>
        <v>Konkolová Laura</v>
      </c>
      <c r="E3" s="42" t="s">
        <v>254</v>
      </c>
      <c r="F3" s="39" t="s">
        <v>246</v>
      </c>
      <c r="G3" s="39" t="s">
        <v>245</v>
      </c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3">
        <v>2</v>
      </c>
      <c r="O3" s="48" t="str">
        <f>'útěcha B'!D12</f>
        <v>Svoboda Filip</v>
      </c>
      <c r="P3" s="49" t="s">
        <v>10</v>
      </c>
      <c r="Q3" s="48" t="str">
        <f>'útěcha B'!D16</f>
        <v>Juráček Michal</v>
      </c>
      <c r="R3" s="42" t="s">
        <v>247</v>
      </c>
      <c r="S3" s="39" t="s">
        <v>247</v>
      </c>
      <c r="T3" s="39" t="s">
        <v>248</v>
      </c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 ht="13" x14ac:dyDescent="0.3">
      <c r="A4" s="53">
        <v>3</v>
      </c>
      <c r="B4" s="48" t="str">
        <f>'útěcha B'!C11</f>
        <v>Svoboda Filip</v>
      </c>
      <c r="C4" s="49" t="s">
        <v>10</v>
      </c>
      <c r="D4" s="11" t="str">
        <f>'útěcha B'!C13</f>
        <v>Adamová Adéla</v>
      </c>
      <c r="E4" s="42" t="s">
        <v>238</v>
      </c>
      <c r="F4" s="39" t="s">
        <v>241</v>
      </c>
      <c r="G4" s="39" t="s">
        <v>236</v>
      </c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'útěcha B'!D20</f>
        <v xml:space="preserve"> </v>
      </c>
      <c r="P4" s="49" t="s">
        <v>10</v>
      </c>
      <c r="Q4" s="11" t="str">
        <f>'útěcha B'!D24</f>
        <v xml:space="preserve"> </v>
      </c>
      <c r="R4" s="42"/>
      <c r="S4" s="39"/>
      <c r="T4" s="39"/>
      <c r="U4" s="39"/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ht="13" x14ac:dyDescent="0.3">
      <c r="A5" s="53">
        <v>4</v>
      </c>
      <c r="B5" s="48" t="str">
        <f>'útěcha B'!C15</f>
        <v>Smolinský Ondřej</v>
      </c>
      <c r="C5" s="49" t="s">
        <v>10</v>
      </c>
      <c r="D5" s="11" t="str">
        <f>'útěcha B'!C17</f>
        <v>Juráček Michal</v>
      </c>
      <c r="E5" s="42" t="s">
        <v>257</v>
      </c>
      <c r="F5" s="39" t="s">
        <v>257</v>
      </c>
      <c r="G5" s="39" t="s">
        <v>257</v>
      </c>
      <c r="H5" s="39"/>
      <c r="I5" s="58"/>
      <c r="J5" s="56">
        <f t="shared" si="0"/>
        <v>0</v>
      </c>
      <c r="K5" s="26" t="s">
        <v>7</v>
      </c>
      <c r="L5" s="27">
        <f t="shared" si="1"/>
        <v>3</v>
      </c>
      <c r="N5" s="53">
        <v>4</v>
      </c>
      <c r="O5" s="48" t="str">
        <f>'útěcha B'!D28</f>
        <v xml:space="preserve"> </v>
      </c>
      <c r="P5" s="49" t="s">
        <v>10</v>
      </c>
      <c r="Q5" s="11" t="str">
        <f>'útěcha B'!D32</f>
        <v xml:space="preserve"> </v>
      </c>
      <c r="R5" s="42"/>
      <c r="S5" s="39"/>
      <c r="T5" s="39"/>
      <c r="U5" s="39"/>
      <c r="V5" s="58"/>
      <c r="W5" s="56">
        <f t="shared" si="2"/>
        <v>0</v>
      </c>
      <c r="X5" s="26" t="s">
        <v>7</v>
      </c>
      <c r="Y5" s="27">
        <f t="shared" si="3"/>
        <v>0</v>
      </c>
    </row>
    <row r="6" spans="1:25" ht="13" x14ac:dyDescent="0.3">
      <c r="A6" s="53">
        <v>5</v>
      </c>
      <c r="B6" s="48" t="str">
        <f>'útěcha B'!C19</f>
        <v>------</v>
      </c>
      <c r="C6" s="49" t="s">
        <v>10</v>
      </c>
      <c r="D6" s="11" t="str">
        <f>'útěcha B'!C21</f>
        <v>------</v>
      </c>
      <c r="E6" s="42"/>
      <c r="F6" s="39"/>
      <c r="G6" s="39"/>
      <c r="H6" s="39"/>
      <c r="I6" s="58"/>
      <c r="J6" s="56">
        <f t="shared" si="0"/>
        <v>0</v>
      </c>
      <c r="K6" s="26" t="s">
        <v>7</v>
      </c>
      <c r="L6" s="27">
        <f t="shared" si="1"/>
        <v>0</v>
      </c>
      <c r="N6" s="53">
        <v>5</v>
      </c>
      <c r="O6" s="48" t="str">
        <f>'útěcha B'!D36</f>
        <v xml:space="preserve"> </v>
      </c>
      <c r="P6" s="49" t="s">
        <v>10</v>
      </c>
      <c r="Q6" s="11" t="str">
        <f>'útěcha B'!D40</f>
        <v xml:space="preserve"> </v>
      </c>
      <c r="R6" s="42"/>
      <c r="S6" s="39"/>
      <c r="T6" s="39"/>
      <c r="U6" s="39"/>
      <c r="V6" s="58"/>
      <c r="W6" s="56">
        <f t="shared" si="2"/>
        <v>0</v>
      </c>
      <c r="X6" s="26" t="s">
        <v>7</v>
      </c>
      <c r="Y6" s="27">
        <f t="shared" si="3"/>
        <v>0</v>
      </c>
    </row>
    <row r="7" spans="1:25" ht="13" x14ac:dyDescent="0.3">
      <c r="A7" s="53">
        <v>6</v>
      </c>
      <c r="B7" s="48" t="str">
        <f>'útěcha B'!C23</f>
        <v>------</v>
      </c>
      <c r="C7" s="49" t="s">
        <v>10</v>
      </c>
      <c r="D7" s="11" t="str">
        <f>'útěcha B'!C25</f>
        <v>------</v>
      </c>
      <c r="E7" s="42"/>
      <c r="F7" s="39"/>
      <c r="G7" s="39"/>
      <c r="H7" s="39"/>
      <c r="I7" s="58"/>
      <c r="J7" s="56">
        <f t="shared" si="0"/>
        <v>0</v>
      </c>
      <c r="K7" s="26" t="s">
        <v>7</v>
      </c>
      <c r="L7" s="27">
        <f t="shared" si="1"/>
        <v>0</v>
      </c>
      <c r="N7" s="53">
        <v>6</v>
      </c>
      <c r="O7" s="48" t="str">
        <f>'útěcha B'!D44</f>
        <v xml:space="preserve"> </v>
      </c>
      <c r="P7" s="49" t="s">
        <v>10</v>
      </c>
      <c r="Q7" s="11" t="str">
        <f>'útěcha B'!D48</f>
        <v xml:space="preserve"> </v>
      </c>
      <c r="R7" s="42"/>
      <c r="S7" s="39"/>
      <c r="T7" s="39"/>
      <c r="U7" s="39"/>
      <c r="V7" s="58"/>
      <c r="W7" s="56">
        <f t="shared" si="2"/>
        <v>0</v>
      </c>
      <c r="X7" s="26" t="s">
        <v>7</v>
      </c>
      <c r="Y7" s="27">
        <f t="shared" si="3"/>
        <v>0</v>
      </c>
    </row>
    <row r="8" spans="1:25" ht="13" x14ac:dyDescent="0.3">
      <c r="A8" s="53">
        <v>7</v>
      </c>
      <c r="B8" s="48" t="str">
        <f>'útěcha B'!C27</f>
        <v>------</v>
      </c>
      <c r="C8" s="49" t="s">
        <v>10</v>
      </c>
      <c r="D8" s="11" t="str">
        <f>'útěcha B'!C29</f>
        <v>------</v>
      </c>
      <c r="E8" s="42"/>
      <c r="F8" s="39"/>
      <c r="G8" s="39"/>
      <c r="H8" s="39"/>
      <c r="I8" s="58"/>
      <c r="J8" s="56">
        <f t="shared" si="0"/>
        <v>0</v>
      </c>
      <c r="K8" s="26" t="s">
        <v>7</v>
      </c>
      <c r="L8" s="27">
        <f t="shared" si="1"/>
        <v>0</v>
      </c>
      <c r="N8" s="53">
        <v>7</v>
      </c>
      <c r="O8" s="48" t="str">
        <f>'útěcha B'!D52</f>
        <v xml:space="preserve"> </v>
      </c>
      <c r="P8" s="49" t="s">
        <v>10</v>
      </c>
      <c r="Q8" s="11" t="str">
        <f>'útěcha B'!D56</f>
        <v xml:space="preserve"> </v>
      </c>
      <c r="R8" s="63"/>
      <c r="S8" s="64"/>
      <c r="T8" s="64"/>
      <c r="U8" s="64"/>
      <c r="V8" s="65"/>
      <c r="W8" s="56">
        <f t="shared" si="2"/>
        <v>0</v>
      </c>
      <c r="X8" s="26" t="s">
        <v>7</v>
      </c>
      <c r="Y8" s="27">
        <f t="shared" si="3"/>
        <v>0</v>
      </c>
    </row>
    <row r="9" spans="1:25" ht="13.5" thickBot="1" x14ac:dyDescent="0.35">
      <c r="A9" s="53">
        <v>8</v>
      </c>
      <c r="B9" s="48" t="str">
        <f>'útěcha B'!C31</f>
        <v>------</v>
      </c>
      <c r="C9" s="49" t="s">
        <v>10</v>
      </c>
      <c r="D9" s="11" t="str">
        <f>'útěcha B'!C33</f>
        <v>------</v>
      </c>
      <c r="E9" s="42"/>
      <c r="F9" s="39"/>
      <c r="G9" s="39"/>
      <c r="H9" s="39"/>
      <c r="I9" s="58"/>
      <c r="J9" s="56">
        <f t="shared" si="0"/>
        <v>0</v>
      </c>
      <c r="K9" s="26" t="s">
        <v>7</v>
      </c>
      <c r="L9" s="27">
        <f t="shared" si="1"/>
        <v>0</v>
      </c>
      <c r="N9" s="54">
        <v>8</v>
      </c>
      <c r="O9" s="59" t="str">
        <f>'útěcha B'!D60</f>
        <v xml:space="preserve"> </v>
      </c>
      <c r="P9" s="60" t="s">
        <v>10</v>
      </c>
      <c r="Q9" s="12" t="str">
        <f>'útěcha B'!D64</f>
        <v xml:space="preserve"> </v>
      </c>
      <c r="R9" s="43"/>
      <c r="S9" s="44"/>
      <c r="T9" s="44"/>
      <c r="U9" s="44"/>
      <c r="V9" s="61"/>
      <c r="W9" s="62">
        <f t="shared" si="2"/>
        <v>0</v>
      </c>
      <c r="X9" s="29" t="s">
        <v>7</v>
      </c>
      <c r="Y9" s="30">
        <f t="shared" si="3"/>
        <v>0</v>
      </c>
    </row>
    <row r="10" spans="1:25" ht="13.5" thickBot="1" x14ac:dyDescent="0.35">
      <c r="A10" s="53">
        <v>9</v>
      </c>
      <c r="B10" s="48" t="str">
        <f>'útěcha B'!C35</f>
        <v>------</v>
      </c>
      <c r="C10" s="49" t="s">
        <v>10</v>
      </c>
      <c r="D10" s="11" t="str">
        <f>'útěcha B'!C37</f>
        <v>------</v>
      </c>
      <c r="E10" s="42"/>
      <c r="F10" s="39"/>
      <c r="G10" s="39"/>
      <c r="H10" s="39"/>
      <c r="I10" s="58"/>
      <c r="J10" s="56">
        <f t="shared" si="0"/>
        <v>0</v>
      </c>
      <c r="K10" s="26" t="s">
        <v>7</v>
      </c>
      <c r="L10" s="27">
        <f t="shared" si="1"/>
        <v>0</v>
      </c>
      <c r="N10" s="223" t="s">
        <v>24</v>
      </c>
      <c r="O10" s="223"/>
      <c r="P10" s="223"/>
      <c r="Q10" s="223"/>
      <c r="R10" s="222"/>
      <c r="S10" s="222"/>
      <c r="T10" s="222"/>
      <c r="U10" s="222"/>
      <c r="V10" s="222"/>
      <c r="W10" s="222"/>
      <c r="X10" s="222"/>
      <c r="Y10" s="222"/>
    </row>
    <row r="11" spans="1:25" ht="13" x14ac:dyDescent="0.3">
      <c r="A11" s="53">
        <v>10</v>
      </c>
      <c r="B11" s="48" t="str">
        <f>'útěcha B'!C39</f>
        <v>------</v>
      </c>
      <c r="C11" s="49" t="s">
        <v>10</v>
      </c>
      <c r="D11" s="11" t="str">
        <f>'útěcha B'!C41</f>
        <v>------</v>
      </c>
      <c r="E11" s="42"/>
      <c r="F11" s="39"/>
      <c r="G11" s="39"/>
      <c r="H11" s="39"/>
      <c r="I11" s="58"/>
      <c r="J11" s="56">
        <f t="shared" si="0"/>
        <v>0</v>
      </c>
      <c r="K11" s="26" t="s">
        <v>7</v>
      </c>
      <c r="L11" s="27">
        <f t="shared" si="1"/>
        <v>0</v>
      </c>
      <c r="N11" s="50">
        <v>1</v>
      </c>
      <c r="O11" s="51" t="str">
        <f>'útěcha B'!E6</f>
        <v>Konkolová Laura</v>
      </c>
      <c r="P11" s="52" t="s">
        <v>10</v>
      </c>
      <c r="Q11" s="69" t="str">
        <f>'útěcha B'!E14</f>
        <v>Juráček Michal</v>
      </c>
      <c r="R11" s="66" t="s">
        <v>241</v>
      </c>
      <c r="S11" s="41" t="s">
        <v>240</v>
      </c>
      <c r="T11" s="41" t="s">
        <v>249</v>
      </c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3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ht="13" x14ac:dyDescent="0.3">
      <c r="A12" s="53">
        <v>11</v>
      </c>
      <c r="B12" s="48" t="str">
        <f>'útěcha B'!C43</f>
        <v>------</v>
      </c>
      <c r="C12" s="49" t="s">
        <v>10</v>
      </c>
      <c r="D12" s="11" t="str">
        <f>'útěcha B'!C45</f>
        <v>------</v>
      </c>
      <c r="E12" s="42"/>
      <c r="F12" s="39"/>
      <c r="G12" s="39"/>
      <c r="H12" s="39"/>
      <c r="I12" s="58"/>
      <c r="J12" s="56">
        <f t="shared" si="0"/>
        <v>0</v>
      </c>
      <c r="K12" s="26" t="s">
        <v>7</v>
      </c>
      <c r="L12" s="27">
        <f t="shared" si="1"/>
        <v>0</v>
      </c>
      <c r="N12" s="53">
        <v>2</v>
      </c>
      <c r="O12" s="48" t="str">
        <f>'útěcha B'!E22</f>
        <v xml:space="preserve"> </v>
      </c>
      <c r="P12" s="49" t="s">
        <v>10</v>
      </c>
      <c r="Q12" s="70" t="str">
        <f>'útěcha B'!E30</f>
        <v xml:space="preserve"> </v>
      </c>
      <c r="R12" s="67"/>
      <c r="S12" s="39"/>
      <c r="T12" s="39"/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ht="13" x14ac:dyDescent="0.3">
      <c r="A13" s="53">
        <v>12</v>
      </c>
      <c r="B13" s="48" t="str">
        <f>'útěcha B'!C47</f>
        <v>------</v>
      </c>
      <c r="C13" s="49" t="s">
        <v>10</v>
      </c>
      <c r="D13" s="11" t="str">
        <f>'útěcha B'!C49</f>
        <v>------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f t="shared" si="1"/>
        <v>0</v>
      </c>
      <c r="N13" s="53">
        <v>3</v>
      </c>
      <c r="O13" s="48" t="str">
        <f>'útěcha B'!E38</f>
        <v xml:space="preserve"> </v>
      </c>
      <c r="P13" s="49" t="s">
        <v>10</v>
      </c>
      <c r="Q13" s="70" t="str">
        <f>'útěcha B'!E46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35">
      <c r="A14" s="53">
        <v>13</v>
      </c>
      <c r="B14" s="48" t="str">
        <f>'útěcha B'!C51</f>
        <v>------</v>
      </c>
      <c r="C14" s="49" t="s">
        <v>10</v>
      </c>
      <c r="D14" s="11" t="str">
        <f>'útěcha B'!C53</f>
        <v>------</v>
      </c>
      <c r="E14" s="42"/>
      <c r="F14" s="39"/>
      <c r="G14" s="39"/>
      <c r="H14" s="39"/>
      <c r="I14" s="58"/>
      <c r="J14" s="56">
        <f t="shared" si="0"/>
        <v>0</v>
      </c>
      <c r="K14" s="26" t="s">
        <v>7</v>
      </c>
      <c r="L14" s="27">
        <f t="shared" si="1"/>
        <v>0</v>
      </c>
      <c r="N14" s="54">
        <v>4</v>
      </c>
      <c r="O14" s="59" t="str">
        <f>'útěcha B'!E54</f>
        <v xml:space="preserve"> </v>
      </c>
      <c r="P14" s="60" t="s">
        <v>10</v>
      </c>
      <c r="Q14" s="71" t="str">
        <f>'útěcha B'!E62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35">
      <c r="A15" s="53">
        <v>14</v>
      </c>
      <c r="B15" s="48" t="str">
        <f>'útěcha B'!C55</f>
        <v>------</v>
      </c>
      <c r="C15" s="49" t="s">
        <v>10</v>
      </c>
      <c r="D15" s="11" t="str">
        <f>'útěcha B'!C57</f>
        <v>------</v>
      </c>
      <c r="E15" s="42"/>
      <c r="F15" s="39"/>
      <c r="G15" s="39"/>
      <c r="H15" s="39"/>
      <c r="I15" s="58"/>
      <c r="J15" s="56">
        <f t="shared" si="0"/>
        <v>0</v>
      </c>
      <c r="K15" s="26" t="s">
        <v>7</v>
      </c>
      <c r="L15" s="27">
        <f t="shared" si="1"/>
        <v>0</v>
      </c>
      <c r="N15" s="223" t="s">
        <v>25</v>
      </c>
      <c r="O15" s="223"/>
      <c r="P15" s="223"/>
      <c r="Q15" s="223"/>
      <c r="R15" s="222"/>
      <c r="S15" s="222"/>
      <c r="T15" s="222"/>
      <c r="U15" s="222"/>
      <c r="V15" s="222"/>
      <c r="W15" s="222"/>
      <c r="X15" s="222"/>
      <c r="Y15" s="222"/>
    </row>
    <row r="16" spans="1:25" ht="13" x14ac:dyDescent="0.3">
      <c r="A16" s="53">
        <v>15</v>
      </c>
      <c r="B16" s="48" t="str">
        <f>'útěcha B'!C59</f>
        <v>------</v>
      </c>
      <c r="C16" s="49" t="s">
        <v>10</v>
      </c>
      <c r="D16" s="11" t="str">
        <f>'útěcha B'!C61</f>
        <v>------</v>
      </c>
      <c r="E16" s="42"/>
      <c r="F16" s="39"/>
      <c r="G16" s="39"/>
      <c r="H16" s="39"/>
      <c r="I16" s="58"/>
      <c r="J16" s="56">
        <f t="shared" si="0"/>
        <v>0</v>
      </c>
      <c r="K16" s="26" t="s">
        <v>7</v>
      </c>
      <c r="L16" s="27">
        <f t="shared" si="1"/>
        <v>0</v>
      </c>
      <c r="N16" s="50">
        <v>1</v>
      </c>
      <c r="O16" s="51" t="str">
        <f>'útěcha B'!F10</f>
        <v>Konkolová Laura</v>
      </c>
      <c r="P16" s="52" t="s">
        <v>10</v>
      </c>
      <c r="Q16" s="69" t="str">
        <f>'útěcha B'!F26</f>
        <v xml:space="preserve"> </v>
      </c>
      <c r="R16" s="66"/>
      <c r="S16" s="41"/>
      <c r="T16" s="41"/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 x14ac:dyDescent="0.35">
      <c r="A17" s="54">
        <v>16</v>
      </c>
      <c r="B17" s="59" t="str">
        <f>'útěcha B'!C63</f>
        <v>------</v>
      </c>
      <c r="C17" s="60" t="s">
        <v>10</v>
      </c>
      <c r="D17" s="12" t="str">
        <f>'útěcha B'!C65</f>
        <v>------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f t="shared" si="1"/>
        <v>0</v>
      </c>
      <c r="N17" s="54">
        <v>2</v>
      </c>
      <c r="O17" s="59" t="str">
        <f>'útěcha B'!F42</f>
        <v xml:space="preserve"> </v>
      </c>
      <c r="P17" s="60" t="s">
        <v>10</v>
      </c>
      <c r="Q17" s="71" t="str">
        <f>'útěcha B'!F58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35">
      <c r="N18" s="223" t="s">
        <v>26</v>
      </c>
      <c r="O18" s="223"/>
      <c r="P18" s="223"/>
      <c r="Q18" s="223"/>
      <c r="R18" s="222"/>
      <c r="S18" s="222"/>
      <c r="T18" s="222"/>
      <c r="U18" s="222"/>
      <c r="V18" s="222"/>
      <c r="W18" s="222"/>
      <c r="X18" s="222"/>
      <c r="Y18" s="222"/>
    </row>
    <row r="19" spans="1:25" ht="13.5" thickBot="1" x14ac:dyDescent="0.35">
      <c r="N19" s="102">
        <v>1</v>
      </c>
      <c r="O19" s="103" t="str">
        <f>'útěcha B'!G18</f>
        <v xml:space="preserve"> </v>
      </c>
      <c r="P19" s="104" t="s">
        <v>10</v>
      </c>
      <c r="Q19" s="105" t="str">
        <f>'útěcha B'!G50</f>
        <v xml:space="preserve"> </v>
      </c>
      <c r="R19" s="106"/>
      <c r="S19" s="107"/>
      <c r="T19" s="107"/>
      <c r="U19" s="107"/>
      <c r="V19" s="108"/>
      <c r="W19" s="109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0" t="s">
        <v>7</v>
      </c>
      <c r="Y19" s="111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5">
    <mergeCell ref="A1:L1"/>
    <mergeCell ref="N1:Y1"/>
    <mergeCell ref="N10:Y10"/>
    <mergeCell ref="N15:Y15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9"/>
  <sheetViews>
    <sheetView workbookViewId="0">
      <selection activeCell="G10" sqref="G10"/>
    </sheetView>
  </sheetViews>
  <sheetFormatPr defaultRowHeight="12.5" x14ac:dyDescent="0.25"/>
  <cols>
    <col min="1" max="2" width="6.26953125" style="1" customWidth="1"/>
    <col min="3" max="3" width="7.54296875" style="1" customWidth="1"/>
    <col min="4" max="4" width="18.7265625" customWidth="1"/>
    <col min="5" max="5" width="2.7265625" customWidth="1"/>
    <col min="6" max="6" width="18.7265625" customWidth="1"/>
    <col min="7" max="7" width="18.26953125" style="33" customWidth="1"/>
    <col min="8" max="8" width="18.54296875" customWidth="1"/>
  </cols>
  <sheetData>
    <row r="1" spans="1:8" x14ac:dyDescent="0.25">
      <c r="A1" s="197" t="s">
        <v>27</v>
      </c>
      <c r="B1" s="197"/>
      <c r="D1" s="120" t="s">
        <v>77</v>
      </c>
    </row>
    <row r="3" spans="1:8" x14ac:dyDescent="0.25">
      <c r="A3" s="1" t="s">
        <v>63</v>
      </c>
      <c r="B3" s="1" t="s">
        <v>63</v>
      </c>
      <c r="C3" s="1" t="s">
        <v>73</v>
      </c>
      <c r="D3" t="s">
        <v>28</v>
      </c>
      <c r="F3" t="s">
        <v>29</v>
      </c>
      <c r="G3" s="33" t="s">
        <v>61</v>
      </c>
      <c r="H3" t="s">
        <v>74</v>
      </c>
    </row>
    <row r="4" spans="1:8" ht="13" x14ac:dyDescent="0.3">
      <c r="A4" s="94">
        <v>34</v>
      </c>
      <c r="B4" s="94">
        <v>45</v>
      </c>
      <c r="C4" s="94">
        <v>39</v>
      </c>
      <c r="D4" s="113" t="str">
        <f>IF(COUNTIF(seznam!$A$2:$A$129,A4)=1,VLOOKUP(A4,seznam!$A$2:$C$129,2,FALSE),"------")</f>
        <v>Mikulčíková Michaela</v>
      </c>
      <c r="F4" t="str">
        <f>IF(COUNTIF(seznam!$A$2:$A$129,B4)=1,VLOOKUP(B4,seznam!$A$2:$C$1293,2,FALSE),"------")</f>
        <v>Smolinský Ondřej</v>
      </c>
      <c r="G4" s="95" t="s">
        <v>230</v>
      </c>
      <c r="H4" t="str">
        <f>IF(COUNTIF(seznam!$A$2:$A$129,C4)=1,VLOOKUP(C4,seznam!$A$2:$C$129,2,FALSE)," - ")</f>
        <v>Šnábl Josef</v>
      </c>
    </row>
    <row r="5" spans="1:8" ht="13" x14ac:dyDescent="0.3">
      <c r="A5" s="94">
        <v>39</v>
      </c>
      <c r="B5" s="94">
        <v>37</v>
      </c>
      <c r="C5" s="94">
        <v>45</v>
      </c>
      <c r="D5" s="113" t="str">
        <f>IF(COUNTIF(seznam!$A$2:$A$129,A5)=1,VLOOKUP(A5,seznam!$A$2:$C$129,2,FALSE),"------")</f>
        <v>Šnábl Josef</v>
      </c>
      <c r="F5" t="str">
        <f>IF(COUNTIF(seznam!$A$2:$A$129,B5)=1,VLOOKUP(B5,seznam!$A$2:$C$1293,2,FALSE),"------")</f>
        <v>Zouharová Beáta</v>
      </c>
      <c r="G5" s="95" t="s">
        <v>231</v>
      </c>
      <c r="H5" t="str">
        <f>IF(COUNTIF(seznam!$A$2:$A$129,C5)=1,VLOOKUP(C5,seznam!$A$2:$C$129,2,FALSE)," - ")</f>
        <v>Smolinský Ondřej</v>
      </c>
    </row>
    <row r="6" spans="1:8" ht="13" x14ac:dyDescent="0.3">
      <c r="A6" s="94">
        <v>45</v>
      </c>
      <c r="B6" s="94">
        <v>37</v>
      </c>
      <c r="C6" s="94">
        <v>34</v>
      </c>
      <c r="D6" s="113" t="str">
        <f>IF(COUNTIF(seznam!$A$2:$A$129,A6)=1,VLOOKUP(A6,seznam!$A$2:$C$129,2,FALSE),"------")</f>
        <v>Smolinský Ondřej</v>
      </c>
      <c r="F6" t="str">
        <f>IF(COUNTIF(seznam!$A$2:$A$129,B6)=1,VLOOKUP(B6,seznam!$A$2:$C$1293,2,FALSE),"------")</f>
        <v>Zouharová Beáta</v>
      </c>
      <c r="G6" s="95" t="s">
        <v>232</v>
      </c>
      <c r="H6" t="str">
        <f>IF(COUNTIF(seznam!$A$2:$A$129,C6)=1,VLOOKUP(C6,seznam!$A$2:$C$129,2,FALSE)," - ")</f>
        <v>Mikulčíková Michaela</v>
      </c>
    </row>
    <row r="7" spans="1:8" ht="13" x14ac:dyDescent="0.3">
      <c r="A7" s="94">
        <v>34</v>
      </c>
      <c r="B7" s="94">
        <v>39</v>
      </c>
      <c r="C7" s="94">
        <v>37</v>
      </c>
      <c r="D7" s="113" t="str">
        <f>IF(COUNTIF(seznam!$A$2:$A$129,A7)=1,VLOOKUP(A7,seznam!$A$2:$C$129,2,FALSE),"------")</f>
        <v>Mikulčíková Michaela</v>
      </c>
      <c r="F7" t="str">
        <f>IF(COUNTIF(seznam!$A$2:$A$129,B7)=1,VLOOKUP(B7,seznam!$A$2:$C$1293,2,FALSE),"------")</f>
        <v>Šnábl Josef</v>
      </c>
      <c r="G7" s="95" t="s">
        <v>233</v>
      </c>
      <c r="H7" t="str">
        <f>IF(COUNTIF(seznam!$A$2:$A$129,C7)=1,VLOOKUP(C7,seznam!$A$2:$C$129,2,FALSE)," - ")</f>
        <v>Zouharová Beáta</v>
      </c>
    </row>
    <row r="8" spans="1:8" ht="13" x14ac:dyDescent="0.3">
      <c r="A8" s="94">
        <v>39</v>
      </c>
      <c r="B8" s="94">
        <v>45</v>
      </c>
      <c r="C8" s="94">
        <v>34</v>
      </c>
      <c r="D8" s="113" t="str">
        <f>IF(COUNTIF(seznam!$A$2:$A$129,A8)=1,VLOOKUP(A8,seznam!$A$2:$C$129,2,FALSE),"------")</f>
        <v>Šnábl Josef</v>
      </c>
      <c r="F8" t="str">
        <f>IF(COUNTIF(seznam!$A$2:$A$129,B8)=1,VLOOKUP(B8,seznam!$A$2:$C$1293,2,FALSE),"------")</f>
        <v>Smolinský Ondřej</v>
      </c>
      <c r="G8" s="95" t="s">
        <v>234</v>
      </c>
      <c r="H8" t="str">
        <f>IF(COUNTIF(seznam!$A$2:$A$129,C8)=1,VLOOKUP(C8,seznam!$A$2:$C$129,2,FALSE)," - ")</f>
        <v>Mikulčíková Michaela</v>
      </c>
    </row>
    <row r="9" spans="1:8" ht="13" x14ac:dyDescent="0.3">
      <c r="A9" s="94">
        <v>37</v>
      </c>
      <c r="B9" s="94">
        <v>34</v>
      </c>
      <c r="C9" s="94">
        <v>39</v>
      </c>
      <c r="D9" s="113" t="str">
        <f>IF(COUNTIF(seznam!$A$2:$A$129,A9)=1,VLOOKUP(A9,seznam!$A$2:$C$129,2,FALSE),"------")</f>
        <v>Zouharová Beáta</v>
      </c>
      <c r="F9" t="str">
        <f>IF(COUNTIF(seznam!$A$2:$A$129,B9)=1,VLOOKUP(B9,seznam!$A$2:$C$1293,2,FALSE),"------")</f>
        <v>Mikulčíková Michaela</v>
      </c>
      <c r="G9" s="95" t="s">
        <v>235</v>
      </c>
      <c r="H9" t="str">
        <f>IF(COUNTIF(seznam!$A$2:$A$129,C9)=1,VLOOKUP(C9,seznam!$A$2:$C$129,2,FALSE)," - ")</f>
        <v>Šnábl Josef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20"/>
  <sheetViews>
    <sheetView topLeftCell="A13" workbookViewId="0">
      <selection activeCell="A20" sqref="A20:C20"/>
    </sheetView>
  </sheetViews>
  <sheetFormatPr defaultRowHeight="12.5" x14ac:dyDescent="0.25"/>
  <cols>
    <col min="1" max="6" width="13.7265625" customWidth="1"/>
    <col min="7" max="7" width="4.1796875" customWidth="1"/>
    <col min="8" max="13" width="13.7265625" customWidth="1"/>
  </cols>
  <sheetData>
    <row r="1" spans="1:13" ht="36" customHeight="1" x14ac:dyDescent="0.25">
      <c r="A1" s="213" t="str">
        <f>zápis!D1</f>
        <v>Strážnice - BTM B - U11</v>
      </c>
      <c r="B1" s="214"/>
      <c r="C1" s="214"/>
      <c r="D1" s="214"/>
      <c r="E1" s="214"/>
      <c r="F1" s="215"/>
      <c r="H1" s="213" t="str">
        <f>zápis!D1</f>
        <v>Strážnice - BTM B - U11</v>
      </c>
      <c r="I1" s="214"/>
      <c r="J1" s="214"/>
      <c r="K1" s="214"/>
      <c r="L1" s="214"/>
      <c r="M1" s="215"/>
    </row>
    <row r="2" spans="1:13" ht="36" customHeight="1" thickBot="1" x14ac:dyDescent="0.3">
      <c r="A2" s="207" t="str">
        <f>CONCATENATE(" ",zápis!G4," ")</f>
        <v xml:space="preserve"> L1 </v>
      </c>
      <c r="B2" s="208"/>
      <c r="C2" s="209"/>
      <c r="D2" s="198" t="s">
        <v>60</v>
      </c>
      <c r="E2" s="199"/>
      <c r="F2" s="200"/>
      <c r="H2" s="207" t="str">
        <f>CONCATENATE(" ",zápis!G7," ")</f>
        <v xml:space="preserve"> L4 </v>
      </c>
      <c r="I2" s="208"/>
      <c r="J2" s="209"/>
      <c r="K2" s="198" t="s">
        <v>60</v>
      </c>
      <c r="L2" s="199"/>
      <c r="M2" s="200"/>
    </row>
    <row r="3" spans="1:13" s="121" customFormat="1" ht="36" customHeight="1" thickBot="1" x14ac:dyDescent="0.3">
      <c r="A3" s="210" t="str">
        <f>CONCATENATE(IF(COUNTIF(seznam!$A$2:$A$129,zápis!A4)=1,VLOOKUP(zápis!A4,seznam!$A$2:$C$129,2,FALSE),"------"),"   (",IF(COUNTIF(seznam!$A$2:$A$129,zápis!A4)=1,VLOOKUP(zápis!A4,seznam!$A$2:$C$129,3,FALSE),"------"),")")</f>
        <v>Mikulčíková Michaela   (Sokol Vracov)</v>
      </c>
      <c r="B3" s="211"/>
      <c r="C3" s="211"/>
      <c r="D3" s="210" t="str">
        <f>CONCATENATE(IF(COUNTIF(seznam!$A$2:$A$129,zápis!B4)=1,VLOOKUP(zápis!B4,seznam!$A$2:$C$129,2,FALSE),"------"),"   (",IF(COUNTIF(seznam!$A$2:$A$129,zápis!B4)=1,VLOOKUP(zápis!B4,seznam!$A$2:$C$129,3,FALSE),"------"),")")</f>
        <v>Smolinský Ondřej   (Orel Šlapanice)</v>
      </c>
      <c r="E3" s="211"/>
      <c r="F3" s="212"/>
      <c r="H3" s="210" t="str">
        <f>CONCATENATE(IF(COUNTIF(seznam!$A$2:$A$129,zápis!A7)=1,VLOOKUP(zápis!A7,seznam!$A$2:$C$129,2,FALSE),"------"),"   (",IF(COUNTIF(seznam!$A$2:$A$129,zápis!A7)=1,VLOOKUP(zápis!A7,seznam!$A$2:$C$129,3,FALSE),"------"),")")</f>
        <v>Mikulčíková Michaela   (Sokol Vracov)</v>
      </c>
      <c r="I3" s="211"/>
      <c r="J3" s="212"/>
      <c r="K3" s="210" t="str">
        <f>CONCATENATE(IF(COUNTIF(seznam!$A$2:$A$129,zápis!B7)=1,VLOOKUP(zápis!B7,seznam!$A$2:$C$129,2,FALSE),"------"),"   (",IF(COUNTIF(seznam!$A$2:$A$129,zápis!B7)=1,VLOOKUP(zápis!B7,seznam!$A$2:$C$129,3,FALSE),"------"),")")</f>
        <v>Šnábl Josef   (Sokol Znojmo-Orel Únanov)</v>
      </c>
      <c r="L3" s="211"/>
      <c r="M3" s="212"/>
    </row>
    <row r="4" spans="1:13" ht="14.25" customHeight="1" x14ac:dyDescent="0.3">
      <c r="A4" s="96" t="s">
        <v>30</v>
      </c>
      <c r="B4" s="97" t="s">
        <v>31</v>
      </c>
      <c r="C4" s="97" t="s">
        <v>32</v>
      </c>
      <c r="D4" s="97" t="s">
        <v>33</v>
      </c>
      <c r="E4" s="97" t="s">
        <v>34</v>
      </c>
      <c r="F4" s="98" t="s">
        <v>35</v>
      </c>
      <c r="H4" s="96" t="s">
        <v>30</v>
      </c>
      <c r="I4" s="97" t="s">
        <v>31</v>
      </c>
      <c r="J4" s="97" t="s">
        <v>32</v>
      </c>
      <c r="K4" s="97" t="s">
        <v>33</v>
      </c>
      <c r="L4" s="97" t="s">
        <v>34</v>
      </c>
      <c r="M4" s="98" t="s">
        <v>35</v>
      </c>
    </row>
    <row r="5" spans="1:13" ht="36" customHeight="1" thickBot="1" x14ac:dyDescent="0.3">
      <c r="A5" s="99"/>
      <c r="B5" s="100"/>
      <c r="C5" s="100"/>
      <c r="D5" s="100"/>
      <c r="E5" s="100"/>
      <c r="F5" s="101"/>
      <c r="H5" s="99"/>
      <c r="I5" s="100"/>
      <c r="J5" s="100"/>
      <c r="K5" s="100"/>
      <c r="L5" s="100"/>
      <c r="M5" s="101"/>
    </row>
    <row r="6" spans="1:13" ht="36" customHeight="1" thickBot="1" x14ac:dyDescent="0.3">
      <c r="A6" s="201" t="str">
        <f>CONCATENATE(zápis!H3," ",zápis!H4)</f>
        <v>rozhodčí:  Šnábl Josef</v>
      </c>
      <c r="B6" s="202"/>
      <c r="C6" s="203"/>
      <c r="D6" s="204" t="s">
        <v>36</v>
      </c>
      <c r="E6" s="205"/>
      <c r="F6" s="206"/>
      <c r="H6" s="201" t="str">
        <f>CONCATENATE(zápis!H3," ",zápis!H7)</f>
        <v>rozhodčí:  Zouharová Beáta</v>
      </c>
      <c r="I6" s="202"/>
      <c r="J6" s="203"/>
      <c r="K6" s="204" t="s">
        <v>36</v>
      </c>
      <c r="L6" s="205"/>
      <c r="M6" s="206"/>
    </row>
    <row r="7" spans="1:13" ht="20.149999999999999" customHeight="1" thickBot="1" x14ac:dyDescent="0.3"/>
    <row r="8" spans="1:13" ht="36" customHeight="1" x14ac:dyDescent="0.25">
      <c r="A8" s="213" t="str">
        <f>zápis!D1</f>
        <v>Strážnice - BTM B - U11</v>
      </c>
      <c r="B8" s="214"/>
      <c r="C8" s="214"/>
      <c r="D8" s="214"/>
      <c r="E8" s="214"/>
      <c r="F8" s="215"/>
      <c r="H8" s="213" t="str">
        <f>zápis!D1</f>
        <v>Strážnice - BTM B - U11</v>
      </c>
      <c r="I8" s="214"/>
      <c r="J8" s="214"/>
      <c r="K8" s="214"/>
      <c r="L8" s="214"/>
      <c r="M8" s="215"/>
    </row>
    <row r="9" spans="1:13" ht="36" customHeight="1" thickBot="1" x14ac:dyDescent="0.3">
      <c r="A9" s="207" t="str">
        <f>CONCATENATE(" ",zápis!G5," ")</f>
        <v xml:space="preserve"> L2 </v>
      </c>
      <c r="B9" s="208"/>
      <c r="C9" s="209"/>
      <c r="D9" s="198" t="s">
        <v>60</v>
      </c>
      <c r="E9" s="199"/>
      <c r="F9" s="200"/>
      <c r="H9" s="207" t="str">
        <f>CONCATENATE(" ",zápis!G8," ")</f>
        <v xml:space="preserve"> L5 </v>
      </c>
      <c r="I9" s="208"/>
      <c r="J9" s="209"/>
      <c r="K9" s="198" t="s">
        <v>60</v>
      </c>
      <c r="L9" s="199"/>
      <c r="M9" s="200"/>
    </row>
    <row r="10" spans="1:13" s="121" customFormat="1" ht="36" customHeight="1" thickBot="1" x14ac:dyDescent="0.3">
      <c r="A10" s="210" t="str">
        <f>CONCATENATE(IF(COUNTIF(seznam!$A$2:$A$129,zápis!A5)=1,VLOOKUP(zápis!A5,seznam!$A$2:$C$129,2,FALSE),"------"),"   (",IF(COUNTIF(seznam!$A$2:$A$129,zápis!A5)=1,VLOOKUP(zápis!A5,seznam!$A$2:$C$129,3,FALSE),"------"),")")</f>
        <v>Šnábl Josef   (Sokol Znojmo-Orel Únanov)</v>
      </c>
      <c r="B10" s="211"/>
      <c r="C10" s="212"/>
      <c r="D10" s="210" t="str">
        <f>CONCATENATE(IF(COUNTIF(seznam!$A$2:$A$129,zápis!B5)=1,VLOOKUP(zápis!B5,seznam!$A$2:$C$129,2,FALSE),"------"),"   (",IF(COUNTIF(seznam!$A$2:$A$129,zápis!B5)=1,VLOOKUP(zápis!B5,seznam!$A$2:$C$129,3,FALSE),"------"),")")</f>
        <v>Zouharová Beáta   (KST Blansko)</v>
      </c>
      <c r="E10" s="211"/>
      <c r="F10" s="212"/>
      <c r="H10" s="210" t="str">
        <f>CONCATENATE(IF(COUNTIF(seznam!$A$2:$A$129,zápis!A8)=1,VLOOKUP(zápis!A8,seznam!$A$2:$C$129,2,FALSE),"------"),"   (",IF(COUNTIF(seznam!$A$2:$A$129,zápis!A8)=1,VLOOKUP(zápis!A8,seznam!$A$2:$C$129,3,FALSE),"------"),")")</f>
        <v>Šnábl Josef   (Sokol Znojmo-Orel Únanov)</v>
      </c>
      <c r="I10" s="211"/>
      <c r="J10" s="212"/>
      <c r="K10" s="210" t="str">
        <f>CONCATENATE(IF(COUNTIF(seznam!$A$2:$A$129,zápis!B8)=1,VLOOKUP(zápis!B8,seznam!$A$2:$C$129,2,FALSE),"------"),"   (",IF(COUNTIF(seznam!$A$2:$A$129,zápis!B8)=1,VLOOKUP(zápis!B8,seznam!$A$2:$C$129,3,FALSE),"------"),")")</f>
        <v>Smolinský Ondřej   (Orel Šlapanice)</v>
      </c>
      <c r="L10" s="211"/>
      <c r="M10" s="212"/>
    </row>
    <row r="11" spans="1:13" ht="14.25" customHeight="1" x14ac:dyDescent="0.3">
      <c r="A11" s="96" t="s">
        <v>30</v>
      </c>
      <c r="B11" s="97" t="s">
        <v>31</v>
      </c>
      <c r="C11" s="97" t="s">
        <v>32</v>
      </c>
      <c r="D11" s="97" t="s">
        <v>33</v>
      </c>
      <c r="E11" s="97" t="s">
        <v>34</v>
      </c>
      <c r="F11" s="98" t="s">
        <v>35</v>
      </c>
      <c r="H11" s="96" t="s">
        <v>30</v>
      </c>
      <c r="I11" s="97" t="s">
        <v>31</v>
      </c>
      <c r="J11" s="97" t="s">
        <v>32</v>
      </c>
      <c r="K11" s="97" t="s">
        <v>33</v>
      </c>
      <c r="L11" s="97" t="s">
        <v>34</v>
      </c>
      <c r="M11" s="98" t="s">
        <v>35</v>
      </c>
    </row>
    <row r="12" spans="1:13" ht="36" customHeight="1" thickBot="1" x14ac:dyDescent="0.3">
      <c r="A12" s="99"/>
      <c r="B12" s="100"/>
      <c r="C12" s="100"/>
      <c r="D12" s="100"/>
      <c r="E12" s="100"/>
      <c r="F12" s="101"/>
      <c r="H12" s="99"/>
      <c r="I12" s="100"/>
      <c r="J12" s="100"/>
      <c r="K12" s="100"/>
      <c r="L12" s="100"/>
      <c r="M12" s="101"/>
    </row>
    <row r="13" spans="1:13" ht="36" customHeight="1" thickBot="1" x14ac:dyDescent="0.3">
      <c r="A13" s="201" t="str">
        <f>CONCATENATE(zápis!H3," ",zápis!H5)</f>
        <v>rozhodčí:  Smolinský Ondřej</v>
      </c>
      <c r="B13" s="202"/>
      <c r="C13" s="203"/>
      <c r="D13" s="204" t="s">
        <v>36</v>
      </c>
      <c r="E13" s="205"/>
      <c r="F13" s="206"/>
      <c r="H13" s="201" t="str">
        <f>CONCATENATE(zápis!H3," ",zápis!H8)</f>
        <v>rozhodčí:  Mikulčíková Michaela</v>
      </c>
      <c r="I13" s="202"/>
      <c r="J13" s="203"/>
      <c r="K13" s="204" t="s">
        <v>36</v>
      </c>
      <c r="L13" s="205"/>
      <c r="M13" s="206"/>
    </row>
    <row r="14" spans="1:13" ht="20.149999999999999" customHeight="1" thickBot="1" x14ac:dyDescent="0.3"/>
    <row r="15" spans="1:13" ht="36" customHeight="1" x14ac:dyDescent="0.25">
      <c r="A15" s="213" t="str">
        <f>zápis!D1</f>
        <v>Strážnice - BTM B - U11</v>
      </c>
      <c r="B15" s="214"/>
      <c r="C15" s="214"/>
      <c r="D15" s="214"/>
      <c r="E15" s="214"/>
      <c r="F15" s="215"/>
      <c r="H15" s="213" t="str">
        <f>zápis!D1</f>
        <v>Strážnice - BTM B - U11</v>
      </c>
      <c r="I15" s="214"/>
      <c r="J15" s="214"/>
      <c r="K15" s="214"/>
      <c r="L15" s="214"/>
      <c r="M15" s="215"/>
    </row>
    <row r="16" spans="1:13" ht="36" customHeight="1" thickBot="1" x14ac:dyDescent="0.3">
      <c r="A16" s="207" t="str">
        <f>CONCATENATE(" ",zápis!G6," ")</f>
        <v xml:space="preserve"> L3 </v>
      </c>
      <c r="B16" s="208"/>
      <c r="C16" s="209"/>
      <c r="D16" s="198" t="s">
        <v>60</v>
      </c>
      <c r="E16" s="199"/>
      <c r="F16" s="200"/>
      <c r="H16" s="207" t="str">
        <f>CONCATENATE(" ",zápis!G9," ")</f>
        <v xml:space="preserve"> L6 </v>
      </c>
      <c r="I16" s="208"/>
      <c r="J16" s="209"/>
      <c r="K16" s="198" t="s">
        <v>60</v>
      </c>
      <c r="L16" s="199"/>
      <c r="M16" s="200"/>
    </row>
    <row r="17" spans="1:13" s="121" customFormat="1" ht="36" customHeight="1" thickBot="1" x14ac:dyDescent="0.3">
      <c r="A17" s="210" t="str">
        <f>CONCATENATE(IF(COUNTIF(seznam!$A$2:$A$129,zápis!A6)=1,VLOOKUP(zápis!A6,seznam!$A$2:$C$129,2,FALSE),"------"),"   (",IF(COUNTIF(seznam!$A$2:$A$129,zápis!A6)=1,VLOOKUP(zápis!A6,seznam!$A$2:$C$129,3,FALSE),"------"),")")</f>
        <v>Smolinský Ondřej   (Orel Šlapanice)</v>
      </c>
      <c r="B17" s="211"/>
      <c r="C17" s="212"/>
      <c r="D17" s="210" t="str">
        <f>CONCATENATE(IF(COUNTIF(seznam!$A$2:$A$129,zápis!B6)=1,VLOOKUP(zápis!B6,seznam!$A$2:$C$129,2,FALSE),"------"),"   (",IF(COUNTIF(seznam!$A$2:$A$129,zápis!B6)=1,VLOOKUP(zápis!B6,seznam!$A$2:$C$129,3,FALSE),"------"),")")</f>
        <v>Zouharová Beáta   (KST Blansko)</v>
      </c>
      <c r="E17" s="211"/>
      <c r="F17" s="212"/>
      <c r="H17" s="210" t="str">
        <f>CONCATENATE(IF(COUNTIF(seznam!$A$2:$A$129,zápis!A9)=1,VLOOKUP(zápis!A9,seznam!$A$2:$C$129,2,FALSE),"------"),"   (",IF(COUNTIF(seznam!$A$2:$A$129,zápis!A9)=1,VLOOKUP(zápis!A9,seznam!$A$2:$C$129,3,FALSE),"------"),")")</f>
        <v>Zouharová Beáta   (KST Blansko)</v>
      </c>
      <c r="I17" s="211"/>
      <c r="J17" s="212"/>
      <c r="K17" s="210" t="str">
        <f>CONCATENATE(IF(COUNTIF(seznam!$A$2:$A$129,zápis!B9)=1,VLOOKUP(zápis!B9,seznam!$A$2:$C$129,2,FALSE),"------"),"   (",IF(COUNTIF(seznam!$A$2:$A$129,zápis!B9)=1,VLOOKUP(zápis!B9,seznam!$A$2:$C$129,3,FALSE),"------"),")")</f>
        <v>Mikulčíková Michaela   (Sokol Vracov)</v>
      </c>
      <c r="L17" s="211"/>
      <c r="M17" s="212"/>
    </row>
    <row r="18" spans="1:13" ht="14.25" customHeight="1" x14ac:dyDescent="0.3">
      <c r="A18" s="96" t="s">
        <v>30</v>
      </c>
      <c r="B18" s="97" t="s">
        <v>31</v>
      </c>
      <c r="C18" s="97" t="s">
        <v>32</v>
      </c>
      <c r="D18" s="97" t="s">
        <v>33</v>
      </c>
      <c r="E18" s="97" t="s">
        <v>34</v>
      </c>
      <c r="F18" s="98" t="s">
        <v>35</v>
      </c>
      <c r="H18" s="96" t="s">
        <v>30</v>
      </c>
      <c r="I18" s="97" t="s">
        <v>31</v>
      </c>
      <c r="J18" s="97" t="s">
        <v>32</v>
      </c>
      <c r="K18" s="97" t="s">
        <v>33</v>
      </c>
      <c r="L18" s="97" t="s">
        <v>34</v>
      </c>
      <c r="M18" s="98" t="s">
        <v>35</v>
      </c>
    </row>
    <row r="19" spans="1:13" ht="36" customHeight="1" thickBot="1" x14ac:dyDescent="0.3">
      <c r="A19" s="99"/>
      <c r="B19" s="100"/>
      <c r="C19" s="100"/>
      <c r="D19" s="100"/>
      <c r="E19" s="100"/>
      <c r="F19" s="101"/>
      <c r="H19" s="99"/>
      <c r="I19" s="100"/>
      <c r="J19" s="100"/>
      <c r="K19" s="100"/>
      <c r="L19" s="100"/>
      <c r="M19" s="101"/>
    </row>
    <row r="20" spans="1:13" ht="36" customHeight="1" thickBot="1" x14ac:dyDescent="0.3">
      <c r="A20" s="201" t="str">
        <f>CONCATENATE(zápis!H3," ",zápis!H6)</f>
        <v>rozhodčí:  Mikulčíková Michaela</v>
      </c>
      <c r="B20" s="202"/>
      <c r="C20" s="203"/>
      <c r="D20" s="204" t="s">
        <v>36</v>
      </c>
      <c r="E20" s="205"/>
      <c r="F20" s="206"/>
      <c r="H20" s="201" t="str">
        <f>CONCATENATE(zápis!H3," ",zápis!H9)</f>
        <v>rozhodčí:  Šnábl Josef</v>
      </c>
      <c r="I20" s="202"/>
      <c r="J20" s="203"/>
      <c r="K20" s="204" t="s">
        <v>36</v>
      </c>
      <c r="L20" s="205"/>
      <c r="M20" s="206"/>
    </row>
  </sheetData>
  <mergeCells count="42">
    <mergeCell ref="A1:F1"/>
    <mergeCell ref="H1:M1"/>
    <mergeCell ref="A2:C2"/>
    <mergeCell ref="H2:J2"/>
    <mergeCell ref="A3:C3"/>
    <mergeCell ref="D3:F3"/>
    <mergeCell ref="H3:J3"/>
    <mergeCell ref="K3:M3"/>
    <mergeCell ref="D2:F2"/>
    <mergeCell ref="K2:M2"/>
    <mergeCell ref="K10:M10"/>
    <mergeCell ref="D9:F9"/>
    <mergeCell ref="K9:M9"/>
    <mergeCell ref="A6:C6"/>
    <mergeCell ref="D6:F6"/>
    <mergeCell ref="H6:J6"/>
    <mergeCell ref="K6:M6"/>
    <mergeCell ref="A8:F8"/>
    <mergeCell ref="H8:M8"/>
    <mergeCell ref="A9:C9"/>
    <mergeCell ref="H9:J9"/>
    <mergeCell ref="A10:C10"/>
    <mergeCell ref="D10:F10"/>
    <mergeCell ref="H10:J10"/>
    <mergeCell ref="A13:C13"/>
    <mergeCell ref="D13:F13"/>
    <mergeCell ref="H13:J13"/>
    <mergeCell ref="K13:M13"/>
    <mergeCell ref="A15:F15"/>
    <mergeCell ref="H15:M15"/>
    <mergeCell ref="D16:F16"/>
    <mergeCell ref="K16:M16"/>
    <mergeCell ref="A20:C20"/>
    <mergeCell ref="D20:F20"/>
    <mergeCell ref="H20:J20"/>
    <mergeCell ref="K20:M20"/>
    <mergeCell ref="A16:C16"/>
    <mergeCell ref="H16:J16"/>
    <mergeCell ref="A17:C17"/>
    <mergeCell ref="D17:F17"/>
    <mergeCell ref="H17:J17"/>
    <mergeCell ref="K17:M17"/>
  </mergeCells>
  <pageMargins left="0" right="0" top="0.19685039370078741" bottom="0.19685039370078741" header="0" footer="0"/>
  <pageSetup paperSize="9" scale="8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66"/>
  <sheetViews>
    <sheetView workbookViewId="0">
      <selection activeCell="B2" sqref="B2:B3"/>
    </sheetView>
  </sheetViews>
  <sheetFormatPr defaultRowHeight="13" x14ac:dyDescent="0.3"/>
  <cols>
    <col min="1" max="2" width="2.7265625" style="2" customWidth="1"/>
    <col min="3" max="3" width="18.7265625" style="2" customWidth="1"/>
    <col min="4" max="7" width="18.7265625" style="3" customWidth="1"/>
    <col min="9" max="9" width="16.453125" customWidth="1"/>
  </cols>
  <sheetData>
    <row r="1" spans="1:7" ht="31" customHeight="1" x14ac:dyDescent="0.25">
      <c r="A1" s="91"/>
      <c r="B1" s="195" t="s">
        <v>80</v>
      </c>
      <c r="C1" s="195"/>
      <c r="D1" s="195"/>
      <c r="E1" s="195"/>
      <c r="F1" s="195"/>
      <c r="G1" s="195"/>
    </row>
    <row r="2" spans="1:7" ht="12" customHeight="1" x14ac:dyDescent="0.3">
      <c r="A2" s="216"/>
      <c r="B2" s="153">
        <v>33</v>
      </c>
      <c r="C2" s="74" t="str">
        <f>IF(A2&gt;0,VLOOKUP(A2,seznam!$A$2:$C$129,3),"------")</f>
        <v>------</v>
      </c>
      <c r="D2" s="75"/>
      <c r="E2" s="75"/>
      <c r="F2" s="220" t="str">
        <f>'1.st A+B'!Y2</f>
        <v>Strážnice 25.1.2025</v>
      </c>
      <c r="G2" s="221"/>
    </row>
    <row r="3" spans="1:7" ht="12" customHeight="1" x14ac:dyDescent="0.3">
      <c r="A3" s="217"/>
      <c r="B3" s="218"/>
      <c r="C3" s="92" t="str">
        <f>IF(A2&gt;0,VLOOKUP(A2,seznam!$A$2:$C$129,2),"------")</f>
        <v>------</v>
      </c>
      <c r="D3" s="75"/>
      <c r="E3" s="75"/>
      <c r="F3" s="221"/>
      <c r="G3" s="221"/>
    </row>
    <row r="4" spans="1:7" ht="12" customHeight="1" x14ac:dyDescent="0.3">
      <c r="A4" s="216"/>
      <c r="B4" s="218">
        <v>34</v>
      </c>
      <c r="C4" s="76" t="str">
        <f>IF(A4&gt;0,VLOOKUP(A4,seznam!$A$2:$C$129,3),"------")</f>
        <v>------</v>
      </c>
      <c r="D4" s="77" t="str">
        <f>IF('zap_pav-B2'!J2&gt;'zap_pav-B2'!L2,'zap_pav-B2'!B2,IF('zap_pav-B2'!J2&lt;'zap_pav-B2'!L2,'zap_pav-B2'!D2," "))</f>
        <v xml:space="preserve"> </v>
      </c>
      <c r="E4" s="75"/>
      <c r="F4" s="75"/>
      <c r="G4" s="75"/>
    </row>
    <row r="5" spans="1:7" ht="12" customHeight="1" x14ac:dyDescent="0.3">
      <c r="A5" s="217"/>
      <c r="B5" s="218"/>
      <c r="C5" s="93" t="str">
        <f>IF(A4&gt;0,VLOOKUP(A4,seznam!$A$2:$C$129,2),"------")</f>
        <v>------</v>
      </c>
      <c r="D5" s="75" t="str">
        <f>IF('zap_pav-B2'!J2&gt;'zap_pav-B2'!L2,CONCATENATE('zap_pav-B2'!J2,":",'zap_pav-B2'!L2,"   (",'zap_pav-B2'!E2,";",'zap_pav-B2'!F2,";",'zap_pav-B2'!G2,";",'zap_pav-B2'!H2,";",'zap_pav-B2'!I2,")"),IF('zap_pav-B2'!J2&lt;'zap_pav-B2'!L2,CONCATENATE('zap_pav-B2'!L2,":",'zap_pav-B2'!J2,"   (",IF('zap_pav-B2'!E2="0","-0",-'zap_pav-B2'!E2),";",IF('zap_pav-B2'!F2="0","-0",-'zap_pav-B2'!F2),";",IF('zap_pav-B2'!G2="0","-0",-'zap_pav-B2'!G2),";",IF('zap_pav-B2'!H2="0","-0",IF(LEN('zap_pav-B2'!H2)&gt;0,-'zap_pav-B2'!H2,'zap_pav-B2'!H2)),";",IF(LEN('zap_pav-B2'!I2)&gt;0,-'zap_pav-B2'!I2,'zap_pav-B2'!I2),")")," "))</f>
        <v xml:space="preserve"> </v>
      </c>
      <c r="E5" s="78"/>
      <c r="F5" s="75"/>
      <c r="G5" s="75"/>
    </row>
    <row r="6" spans="1:7" ht="12" customHeight="1" x14ac:dyDescent="0.3">
      <c r="A6" s="216"/>
      <c r="B6" s="218">
        <v>35</v>
      </c>
      <c r="C6" s="74" t="str">
        <f>IF(A6&gt;0,VLOOKUP(A6,seznam!$A$2:$C$129,3),"------")</f>
        <v>------</v>
      </c>
      <c r="D6" s="75"/>
      <c r="E6" s="79" t="str">
        <f>IF('zap_pav-B2'!W2&gt;'zap_pav-B2'!Y2,'zap_pav-B2'!O2,IF('zap_pav-B2'!W2&lt;'zap_pav-B2'!Y2,'zap_pav-B2'!Q2," "))</f>
        <v xml:space="preserve"> </v>
      </c>
      <c r="F6" s="75"/>
      <c r="G6" s="75"/>
    </row>
    <row r="7" spans="1:7" ht="12" customHeight="1" x14ac:dyDescent="0.3">
      <c r="A7" s="217"/>
      <c r="B7" s="218"/>
      <c r="C7" s="92" t="str">
        <f>IF(A6&gt;0,VLOOKUP(A6,seznam!$A$2:$C$129,2),"------")</f>
        <v>------</v>
      </c>
      <c r="D7" s="75"/>
      <c r="E7" s="78" t="str">
        <f>IF('zap_pav-B2'!W2&gt;'zap_pav-B2'!Y2,CONCATENATE('zap_pav-B2'!W2,":",'zap_pav-B2'!Y2,"   (",'zap_pav-B2'!R2,";",'zap_pav-B2'!S2,";",'zap_pav-B2'!T2,";",'zap_pav-B2'!U2,";",'zap_pav-B2'!V2,")"),IF('zap_pav-B2'!W2&lt;'zap_pav-B2'!Y2,CONCATENATE('zap_pav-B2'!Y2,":",'zap_pav-B2'!W2,"   (",IF('zap_pav-B2'!R2="0","-0",-'zap_pav-B2'!R2),";",IF('zap_pav-B2'!S2="0","-0",-'zap_pav-B2'!S2),";",IF('zap_pav-B2'!T2="0","-0",-'zap_pav-B2'!T2),";",IF('zap_pav-B2'!U2="0","-0",IF(LEN('zap_pav-B2'!U2)&gt;0,-'zap_pav-B2'!U2,'zap_pav-B2'!U2)),";",IF(LEN('zap_pav-B2'!V2)&gt;0,-'zap_pav-B2'!V2,'zap_pav-B2'!V2),")")," "))</f>
        <v xml:space="preserve"> </v>
      </c>
      <c r="F7" s="78"/>
      <c r="G7" s="75"/>
    </row>
    <row r="8" spans="1:7" ht="12" customHeight="1" x14ac:dyDescent="0.3">
      <c r="A8" s="216"/>
      <c r="B8" s="218">
        <v>36</v>
      </c>
      <c r="C8" s="76" t="str">
        <f>IF(A8&gt;0,VLOOKUP(A8,seznam!$A$2:$C$129,3),"------")</f>
        <v>------</v>
      </c>
      <c r="D8" s="77" t="str">
        <f>IF('zap_pav-B2'!J3&gt;'zap_pav-B2'!L3,'zap_pav-B2'!B3,IF('zap_pav-B2'!J3&lt;'zap_pav-B2'!L3,'zap_pav-B2'!D3," "))</f>
        <v xml:space="preserve"> </v>
      </c>
      <c r="E8" s="78"/>
      <c r="F8" s="78"/>
      <c r="G8" s="75"/>
    </row>
    <row r="9" spans="1:7" ht="12" customHeight="1" x14ac:dyDescent="0.3">
      <c r="A9" s="217"/>
      <c r="B9" s="218"/>
      <c r="C9" s="93" t="str">
        <f>IF(A8&gt;0,VLOOKUP(A8,seznam!$A$2:$C$129,2),"------")</f>
        <v>------</v>
      </c>
      <c r="D9" s="75" t="str">
        <f>IF('zap_pav-B2'!J3&gt;'zap_pav-B2'!L3,CONCATENATE('zap_pav-B2'!J3,":",'zap_pav-B2'!L3,"   (",'zap_pav-B2'!E3,";",'zap_pav-B2'!F3,";",'zap_pav-B2'!G3,";",'zap_pav-B2'!H3,";",'zap_pav-B2'!I3,")"),IF('zap_pav-B2'!J3&lt;'zap_pav-B2'!L3,CONCATENATE('zap_pav-B2'!L3,":",'zap_pav-B2'!J3,"   (",IF('zap_pav-B2'!E3="0","-0",-'zap_pav-B2'!E3),";",IF('zap_pav-B2'!F3="0","-0",-'zap_pav-B2'!F3),";",IF('zap_pav-B2'!G3="0","-0",-'zap_pav-B2'!G3),";",IF('zap_pav-B2'!H3="0","-0",IF(LEN('zap_pav-B2'!H3)&gt;0,-'zap_pav-B2'!H3,'zap_pav-B2'!H3)),";",IF(LEN('zap_pav-B2'!I3)&gt;0,-'zap_pav-B2'!I3,'zap_pav-B2'!I3),")")," "))</f>
        <v xml:space="preserve"> </v>
      </c>
      <c r="E9" s="75"/>
      <c r="F9" s="78"/>
      <c r="G9" s="75"/>
    </row>
    <row r="10" spans="1:7" ht="12" customHeight="1" x14ac:dyDescent="0.3">
      <c r="A10" s="216"/>
      <c r="B10" s="218">
        <v>37</v>
      </c>
      <c r="C10" s="74" t="str">
        <f>IF(A10&gt;0,VLOOKUP(A10,seznam!$A$2:$C$129,3),"------")</f>
        <v>------</v>
      </c>
      <c r="D10" s="75"/>
      <c r="E10" s="75"/>
      <c r="F10" s="79" t="str">
        <f>IF('zap_pav-B2'!W11&gt;'zap_pav-B2'!Y11,'zap_pav-B2'!O11,IF('zap_pav-B2'!W11&lt;'zap_pav-B2'!Y11,'zap_pav-B2'!Q11," "))</f>
        <v xml:space="preserve"> </v>
      </c>
      <c r="G10" s="75"/>
    </row>
    <row r="11" spans="1:7" ht="12" customHeight="1" x14ac:dyDescent="0.3">
      <c r="A11" s="217"/>
      <c r="B11" s="218"/>
      <c r="C11" s="92" t="str">
        <f>IF(A10&gt;0,VLOOKUP(A10,seznam!$A$2:$C$129,2),"------")</f>
        <v>------</v>
      </c>
      <c r="D11" s="75"/>
      <c r="E11" s="75"/>
      <c r="F11" s="78" t="str">
        <f>IF('zap_pav-B2'!W11&gt;'zap_pav-B2'!Y11,CONCATENATE('zap_pav-B2'!W11,":",'zap_pav-B2'!Y11,"   (",'zap_pav-B2'!R11,";",'zap_pav-B2'!S11,";",'zap_pav-B2'!T11,";",'zap_pav-B2'!U11,";",'zap_pav-B2'!V11,")"),IF('zap_pav-B2'!W11&lt;'zap_pav-B2'!Y11,CONCATENATE('zap_pav-B2'!Y11,":",'zap_pav-B2'!W11,"   (",IF('zap_pav-B2'!R11="0","-0",-'zap_pav-B2'!R11),";",IF('zap_pav-B2'!S11="0","-0",-'zap_pav-B2'!S11),";",IF('zap_pav-B2'!T11="0","-0",-'zap_pav-B2'!T11),";",IF('zap_pav-B2'!U11="0","-0",IF(LEN('zap_pav-B2'!U11)&gt;0,-'zap_pav-B2'!U11,'zap_pav-B2'!U11)),";",IF(LEN('zap_pav-B2'!V11)&gt;0,-'zap_pav-B2'!V11,'zap_pav-B2'!V11),")")," "))</f>
        <v xml:space="preserve"> </v>
      </c>
      <c r="G11" s="78"/>
    </row>
    <row r="12" spans="1:7" ht="12" customHeight="1" x14ac:dyDescent="0.3">
      <c r="A12" s="216"/>
      <c r="B12" s="218">
        <v>38</v>
      </c>
      <c r="C12" s="76" t="str">
        <f>IF(A12&gt;0,VLOOKUP(A12,seznam!$A$2:$C$129,3),"------")</f>
        <v>------</v>
      </c>
      <c r="D12" s="77" t="str">
        <f>IF('zap_pav-B2'!J4&gt;'zap_pav-B2'!L4,'zap_pav-B2'!B4,IF('zap_pav-B2'!J4&lt;'zap_pav-B2'!L4,'zap_pav-B2'!D4," "))</f>
        <v xml:space="preserve"> </v>
      </c>
      <c r="E12" s="75"/>
      <c r="F12" s="78"/>
      <c r="G12" s="78"/>
    </row>
    <row r="13" spans="1:7" ht="12" customHeight="1" x14ac:dyDescent="0.3">
      <c r="A13" s="217"/>
      <c r="B13" s="218"/>
      <c r="C13" s="93" t="str">
        <f>IF(A12&gt;0,VLOOKUP(A12,seznam!$A$2:$C$129,2),"------")</f>
        <v>------</v>
      </c>
      <c r="D13" s="75" t="str">
        <f>IF('zap_pav-B2'!J4&gt;'zap_pav-B2'!L4,CONCATENATE('zap_pav-B2'!J4,":",'zap_pav-B2'!L4,"   (",'zap_pav-B2'!E4,";",'zap_pav-B2'!F4,";",'zap_pav-B2'!G4,";",'zap_pav-B2'!H4,";",'zap_pav-B2'!I4,")"),IF('zap_pav-B2'!J4&lt;'zap_pav-B2'!L4,CONCATENATE('zap_pav-B2'!L4,":",'zap_pav-B2'!J4,"   (",IF('zap_pav-B2'!E4="0","-0",-'zap_pav-B2'!E4),";",IF('zap_pav-B2'!F4="0","-0",-'zap_pav-B2'!F4),";",IF('zap_pav-B2'!G4="0","-0",-'zap_pav-B2'!G4),";",IF('zap_pav-B2'!H4="0","-0",IF(LEN('zap_pav-B2'!H4)&gt;0,-'zap_pav-B2'!H4,'zap_pav-B2'!H4)),";",IF(LEN('zap_pav-B2'!I4)&gt;0,-'zap_pav-B2'!I4,'zap_pav-B2'!I4),")")," "))</f>
        <v xml:space="preserve"> </v>
      </c>
      <c r="E13" s="78"/>
      <c r="F13" s="78"/>
      <c r="G13" s="78"/>
    </row>
    <row r="14" spans="1:7" ht="12" customHeight="1" x14ac:dyDescent="0.3">
      <c r="A14" s="216"/>
      <c r="B14" s="218">
        <v>39</v>
      </c>
      <c r="C14" s="74" t="str">
        <f>IF(A14&gt;0,VLOOKUP(A14,seznam!$A$2:$C$129,3),"------")</f>
        <v>------</v>
      </c>
      <c r="D14" s="75"/>
      <c r="E14" s="79" t="str">
        <f>IF('zap_pav-B2'!W3&gt;'zap_pav-B2'!Y3,'zap_pav-B2'!O3,IF('zap_pav-B2'!W3&lt;'zap_pav-B2'!Y3,'zap_pav-B2'!Q3," "))</f>
        <v xml:space="preserve"> </v>
      </c>
      <c r="F14" s="78"/>
      <c r="G14" s="78"/>
    </row>
    <row r="15" spans="1:7" ht="12" customHeight="1" x14ac:dyDescent="0.3">
      <c r="A15" s="217"/>
      <c r="B15" s="218"/>
      <c r="C15" s="92" t="str">
        <f>IF(A14&gt;0,VLOOKUP(A14,seznam!$A$2:$C$129,2),"------")</f>
        <v>------</v>
      </c>
      <c r="D15" s="75"/>
      <c r="E15" s="78" t="str">
        <f>IF('zap_pav-B2'!W3&gt;'zap_pav-B2'!Y3,CONCATENATE('zap_pav-B2'!W3,":",'zap_pav-B2'!Y3,"   (",'zap_pav-B2'!R3,";",'zap_pav-B2'!S3,";",'zap_pav-B2'!T3,";",'zap_pav-B2'!U3,";",'zap_pav-B2'!V3,")"),IF('zap_pav-B2'!W3&lt;'zap_pav-B2'!Y3,CONCATENATE('zap_pav-B2'!Y3,":",'zap_pav-B2'!W3,"   (",IF('zap_pav-B2'!R3="0","-0",-'zap_pav-B2'!R3),";",IF('zap_pav-B2'!S3="0","-0",-'zap_pav-B2'!S3),";",IF('zap_pav-B2'!T3="0","-0",-'zap_pav-B2'!T3),";",IF('zap_pav-B2'!U3="0","-0",IF(LEN('zap_pav-B2'!U3)&gt;0,-'zap_pav-B2'!U3,'zap_pav-B2'!U3)),";",IF(LEN('zap_pav-B2'!V3)&gt;0,-'zap_pav-B2'!V3,'zap_pav-B2'!V3),")")," "))</f>
        <v xml:space="preserve"> </v>
      </c>
      <c r="F15" s="75"/>
      <c r="G15" s="78"/>
    </row>
    <row r="16" spans="1:7" ht="12" customHeight="1" x14ac:dyDescent="0.3">
      <c r="A16" s="216"/>
      <c r="B16" s="218">
        <v>40</v>
      </c>
      <c r="C16" s="76" t="str">
        <f>IF(A16&gt;0,VLOOKUP(A16,seznam!$A$2:$C$129,3),"------")</f>
        <v>------</v>
      </c>
      <c r="D16" s="77" t="str">
        <f>IF('zap_pav-B2'!J5&gt;'zap_pav-B2'!L5,'zap_pav-B2'!B5,IF('zap_pav-B2'!J5&lt;'zap_pav-B2'!L5,'zap_pav-B2'!D5," "))</f>
        <v xml:space="preserve"> </v>
      </c>
      <c r="E16" s="78"/>
      <c r="F16" s="75"/>
      <c r="G16" s="78"/>
    </row>
    <row r="17" spans="1:7" ht="12" customHeight="1" x14ac:dyDescent="0.3">
      <c r="A17" s="217"/>
      <c r="B17" s="218"/>
      <c r="C17" s="93" t="str">
        <f>IF(A16&gt;0,VLOOKUP(A16,seznam!$A$2:$C$129,2),"------")</f>
        <v>------</v>
      </c>
      <c r="D17" s="75" t="str">
        <f>IF('zap_pav-B2'!J5&gt;'zap_pav-B2'!L5,CONCATENATE('zap_pav-B2'!J5,":",'zap_pav-B2'!L5,"   (",'zap_pav-B2'!E5,";",'zap_pav-B2'!F5,";",'zap_pav-B2'!G5,";",'zap_pav-B2'!H5,";",'zap_pav-B2'!I5,")"),IF('zap_pav-B2'!J5&lt;'zap_pav-B2'!L5,CONCATENATE('zap_pav-B2'!L5,":",'zap_pav-B2'!J5,"   (",IF('zap_pav-B2'!E5="0","-0",-'zap_pav-B2'!E5),";",IF('zap_pav-B2'!F5="0","-0",-'zap_pav-B2'!F5),";",IF('zap_pav-B2'!G5="0","-0",-'zap_pav-B2'!G5),";",IF('zap_pav-B2'!H5="0","-0",IF(LEN('zap_pav-B2'!H5)&gt;0,-'zap_pav-B2'!H5,'zap_pav-B2'!H5)),";",IF(LEN('zap_pav-B2'!I5)&gt;0,-'zap_pav-B2'!I5,'zap_pav-B2'!I5),")")," "))</f>
        <v xml:space="preserve"> </v>
      </c>
      <c r="E17" s="75"/>
      <c r="F17" s="75"/>
      <c r="G17" s="78"/>
    </row>
    <row r="18" spans="1:7" ht="12" customHeight="1" x14ac:dyDescent="0.3">
      <c r="A18" s="216"/>
      <c r="B18" s="218">
        <v>41</v>
      </c>
      <c r="C18" s="74" t="str">
        <f>IF(A18&gt;0,VLOOKUP(A18,seznam!$A$2:$C$129,3),"------")</f>
        <v>------</v>
      </c>
      <c r="D18" s="75"/>
      <c r="E18" s="75"/>
      <c r="F18" s="75"/>
      <c r="G18" s="79" t="str">
        <f>IF('zap_pav-B2'!W16&gt;'zap_pav-B2'!Y16,'zap_pav-B2'!O16,IF('zap_pav-B2'!W16&lt;'zap_pav-B2'!Y16,'zap_pav-B2'!Q16," "))</f>
        <v xml:space="preserve"> </v>
      </c>
    </row>
    <row r="19" spans="1:7" ht="12" customHeight="1" x14ac:dyDescent="0.3">
      <c r="A19" s="217"/>
      <c r="B19" s="218"/>
      <c r="C19" s="92" t="str">
        <f>IF(A18&gt;0,VLOOKUP(A18,seznam!$A$2:$C$129,2),"------")</f>
        <v>------</v>
      </c>
      <c r="D19" s="75"/>
      <c r="E19" s="75"/>
      <c r="F19" s="75"/>
      <c r="G19" s="80" t="str">
        <f>IF('zap_pav-B2'!W16&gt;'zap_pav-B2'!Y16,CONCATENATE('zap_pav-B2'!W16,":",'zap_pav-B2'!Y16,"   (",'zap_pav-B2'!R16,";",'zap_pav-B2'!S16,";",'zap_pav-B2'!T16,";",'zap_pav-B2'!U16,";",'zap_pav-B2'!V16,")"),IF('zap_pav-B2'!W16&lt;'zap_pav-B2'!Y16,CONCATENATE('zap_pav-B2'!Y16,":",'zap_pav-B2'!W16,"   (",IF('zap_pav-B2'!R16="0","-0",-'zap_pav-B2'!R16),";",IF('zap_pav-B2'!S16="0","-0",-'zap_pav-B2'!S16),";",IF('zap_pav-B2'!T16="0","-0",-'zap_pav-B2'!T16),";",IF('zap_pav-B2'!U16="0","-0",IF(LEN('zap_pav-B2'!U16)&gt;0,-'zap_pav-B2'!U16,'zap_pav-B2'!U16)),";",IF(LEN('zap_pav-B2'!V16)&gt;0,-'zap_pav-B2'!V16,'zap_pav-B2'!V16),")")," "))</f>
        <v xml:space="preserve"> </v>
      </c>
    </row>
    <row r="20" spans="1:7" ht="12" customHeight="1" x14ac:dyDescent="0.3">
      <c r="A20" s="216"/>
      <c r="B20" s="218">
        <v>42</v>
      </c>
      <c r="C20" s="76" t="str">
        <f>IF(A20&gt;0,VLOOKUP(A20,seznam!$A$2:$C$129,3),"------")</f>
        <v>------</v>
      </c>
      <c r="D20" s="77" t="str">
        <f>IF('zap_pav-B2'!J6&gt;'zap_pav-B2'!L6,'zap_pav-B2'!B6,IF('zap_pav-B2'!J6&lt;'zap_pav-B2'!L6,'zap_pav-B2'!D6," "))</f>
        <v xml:space="preserve"> </v>
      </c>
      <c r="E20" s="75"/>
      <c r="F20" s="75"/>
      <c r="G20" s="81"/>
    </row>
    <row r="21" spans="1:7" ht="12" customHeight="1" x14ac:dyDescent="0.3">
      <c r="A21" s="217"/>
      <c r="B21" s="218"/>
      <c r="C21" s="93" t="str">
        <f>IF(A20&gt;0,VLOOKUP(A20,seznam!$A$2:$C$129,2),"------")</f>
        <v>------</v>
      </c>
      <c r="D21" s="75" t="str">
        <f>IF('zap_pav-B2'!J6&gt;'zap_pav-B2'!L6,CONCATENATE('zap_pav-B2'!J6,":",'zap_pav-B2'!L6,"   (",'zap_pav-B2'!E6,";",'zap_pav-B2'!F6,";",'zap_pav-B2'!G6,";",'zap_pav-B2'!H6,";",'zap_pav-B2'!I6,")"),IF('zap_pav-B2'!J6&lt;'zap_pav-B2'!L6,CONCATENATE('zap_pav-B2'!L6,":",'zap_pav-B2'!J6,"   (",IF('zap_pav-B2'!E6="0","-0",-'zap_pav-B2'!E6),";",IF('zap_pav-B2'!F6="0","-0",-'zap_pav-B2'!F6),";",IF('zap_pav-B2'!G6="0","-0",-'zap_pav-B2'!G6),";",IF('zap_pav-B2'!H6="0","-0",IF(LEN('zap_pav-B2'!H6)&gt;0,-'zap_pav-B2'!H6,'zap_pav-B2'!H6)),";",IF(LEN('zap_pav-B2'!I6)&gt;0,-'zap_pav-B2'!I6,'zap_pav-B2'!I6),")")," "))</f>
        <v xml:space="preserve"> </v>
      </c>
      <c r="E21" s="78"/>
      <c r="F21" s="75"/>
      <c r="G21" s="81"/>
    </row>
    <row r="22" spans="1:7" ht="12" customHeight="1" x14ac:dyDescent="0.3">
      <c r="A22" s="216"/>
      <c r="B22" s="218">
        <v>43</v>
      </c>
      <c r="C22" s="74" t="str">
        <f>IF(A22&gt;0,VLOOKUP(A22,seznam!$A$2:$C$129,3),"------")</f>
        <v>------</v>
      </c>
      <c r="D22" s="75"/>
      <c r="E22" s="79" t="str">
        <f>IF('zap_pav-B2'!W4&gt;'zap_pav-B2'!Y4,'zap_pav-B2'!O4,IF('zap_pav-B2'!W4&lt;'zap_pav-B2'!Y4,'zap_pav-B2'!Q4," "))</f>
        <v xml:space="preserve"> </v>
      </c>
      <c r="F22" s="75"/>
      <c r="G22" s="81"/>
    </row>
    <row r="23" spans="1:7" ht="12" customHeight="1" x14ac:dyDescent="0.3">
      <c r="A23" s="217"/>
      <c r="B23" s="218"/>
      <c r="C23" s="92" t="str">
        <f>IF(A22&gt;0,VLOOKUP(A22,seznam!$A$2:$C$129,2),"------")</f>
        <v>------</v>
      </c>
      <c r="D23" s="75"/>
      <c r="E23" s="78" t="str">
        <f>IF('zap_pav-B2'!W4&gt;'zap_pav-B2'!Y4,CONCATENATE('zap_pav-B2'!W4,":",'zap_pav-B2'!Y4,"   (",'zap_pav-B2'!R4,";",'zap_pav-B2'!S4,";",'zap_pav-B2'!T4,";",'zap_pav-B2'!U4,";",'zap_pav-B2'!V4,")"),IF('zap_pav-B2'!W4&lt;'zap_pav-B2'!Y4,CONCATENATE('zap_pav-B2'!Y4,":",'zap_pav-B2'!W4,"   (",IF('zap_pav-B2'!R4="0","-0",-'zap_pav-B2'!R4),";",IF('zap_pav-B2'!S4="0","-0",-'zap_pav-B2'!S4),";",IF('zap_pav-B2'!T4="0","-0",-'zap_pav-B2'!T4),";",IF('zap_pav-B2'!U4="0","-0",IF(LEN('zap_pav-B2'!U4)&gt;0,-'zap_pav-B2'!U4,'zap_pav-B2'!U4)),";",IF(LEN('zap_pav-B2'!V4)&gt;0,-'zap_pav-B2'!V4,'zap_pav-B2'!V4),")")," "))</f>
        <v xml:space="preserve"> </v>
      </c>
      <c r="F23" s="78"/>
      <c r="G23" s="81"/>
    </row>
    <row r="24" spans="1:7" ht="12" customHeight="1" x14ac:dyDescent="0.3">
      <c r="A24" s="216"/>
      <c r="B24" s="218">
        <v>44</v>
      </c>
      <c r="C24" s="76" t="str">
        <f>IF(A24&gt;0,VLOOKUP(A24,seznam!$A$2:$C$129,3),"------")</f>
        <v>------</v>
      </c>
      <c r="D24" s="77" t="str">
        <f>IF('zap_pav-B2'!J7&gt;'zap_pav-B2'!L7,'zap_pav-B2'!B7,IF('zap_pav-B2'!J7&lt;'zap_pav-B2'!L7,'zap_pav-B2'!D7," "))</f>
        <v xml:space="preserve"> </v>
      </c>
      <c r="E24" s="78"/>
      <c r="F24" s="78"/>
      <c r="G24" s="81"/>
    </row>
    <row r="25" spans="1:7" ht="12" customHeight="1" x14ac:dyDescent="0.3">
      <c r="A25" s="217"/>
      <c r="B25" s="218"/>
      <c r="C25" s="93" t="str">
        <f>IF(A24&gt;0,VLOOKUP(A24,seznam!$A$2:$C$129,2),"------")</f>
        <v>------</v>
      </c>
      <c r="D25" s="75" t="str">
        <f>IF('zap_pav-B2'!J7&gt;'zap_pav-B2'!L7,CONCATENATE('zap_pav-B2'!J7,":",'zap_pav-B2'!L7,"   (",'zap_pav-B2'!E7,";",'zap_pav-B2'!F7,";",'zap_pav-B2'!G7,";",'zap_pav-B2'!H7,";",'zap_pav-B2'!I7,")"),IF('zap_pav-B2'!J7&lt;'zap_pav-B2'!L7,CONCATENATE('zap_pav-B2'!L7,":",'zap_pav-B2'!J7,"   (",IF('zap_pav-B2'!E7="0","-0",-'zap_pav-B2'!E7),";",IF('zap_pav-B2'!F7="0","-0",-'zap_pav-B2'!F7),";",IF('zap_pav-B2'!G7="0","-0",-'zap_pav-B2'!G7),";",IF('zap_pav-B2'!H7="0","-0",IF(LEN('zap_pav-B2'!H7)&gt;0,-'zap_pav-B2'!H7,'zap_pav-B2'!H7)),";",IF(LEN('zap_pav-B2'!I7)&gt;0,-'zap_pav-B2'!I7,'zap_pav-B2'!I7),")")," "))</f>
        <v xml:space="preserve"> </v>
      </c>
      <c r="E25" s="75"/>
      <c r="F25" s="78"/>
      <c r="G25" s="81"/>
    </row>
    <row r="26" spans="1:7" ht="12" customHeight="1" x14ac:dyDescent="0.3">
      <c r="A26" s="216"/>
      <c r="B26" s="218">
        <v>45</v>
      </c>
      <c r="C26" s="74" t="str">
        <f>IF(A26&gt;0,VLOOKUP(A26,seznam!$A$2:$C$129,3),"------")</f>
        <v>------</v>
      </c>
      <c r="D26" s="75"/>
      <c r="E26" s="75"/>
      <c r="F26" s="79" t="str">
        <f>IF('zap_pav-B2'!W12&gt;'zap_pav-B2'!Y12,'zap_pav-B2'!O12,IF('zap_pav-B2'!W12&lt;'zap_pav-B2'!Y12,'zap_pav-B2'!Q12," "))</f>
        <v xml:space="preserve"> </v>
      </c>
      <c r="G26" s="81"/>
    </row>
    <row r="27" spans="1:7" ht="12" customHeight="1" x14ac:dyDescent="0.3">
      <c r="A27" s="217"/>
      <c r="B27" s="218"/>
      <c r="C27" s="92" t="str">
        <f>IF(A26&gt;0,VLOOKUP(A26,seznam!$A$2:$C$129,2),"------")</f>
        <v>------</v>
      </c>
      <c r="D27" s="75"/>
      <c r="E27" s="75"/>
      <c r="F27" s="78" t="str">
        <f>IF('zap_pav-B2'!W12&gt;'zap_pav-B2'!Y12,CONCATENATE('zap_pav-B2'!W12,":",'zap_pav-B2'!Y12,"   (",'zap_pav-B2'!R12,";",'zap_pav-B2'!S12,";",'zap_pav-B2'!T12,";",'zap_pav-B2'!U12,";",'zap_pav-B2'!V12,")"),IF('zap_pav-B2'!W12&lt;'zap_pav-B2'!Y12,CONCATENATE('zap_pav-B2'!Y12,":",'zap_pav-B2'!W12,"   (",IF('zap_pav-B2'!R12="0","-0",-'zap_pav-B2'!R12),";",IF('zap_pav-B2'!S12="0","-0",-'zap_pav-B2'!S12),";",IF('zap_pav-B2'!T12="0","-0",-'zap_pav-B2'!T12),";",IF('zap_pav-B2'!U12="0","-0",IF(LEN('zap_pav-B2'!U12)&gt;0,-'zap_pav-B2'!U12,'zap_pav-B2'!U12)),";",IF(LEN('zap_pav-B2'!V12)&gt;0,-'zap_pav-B2'!V12,'zap_pav-B2'!V12),")")," "))</f>
        <v xml:space="preserve"> </v>
      </c>
      <c r="G27" s="82"/>
    </row>
    <row r="28" spans="1:7" ht="12" customHeight="1" x14ac:dyDescent="0.3">
      <c r="A28" s="216"/>
      <c r="B28" s="218">
        <v>46</v>
      </c>
      <c r="C28" s="76" t="str">
        <f>IF(A28&gt;0,VLOOKUP(A28,seznam!$A$2:$C$129,3),"------")</f>
        <v>------</v>
      </c>
      <c r="D28" s="77" t="str">
        <f>IF('zap_pav-B2'!J8&gt;'zap_pav-B2'!L8,'zap_pav-B2'!B8,IF('zap_pav-B2'!J8&lt;'zap_pav-B2'!L8,'zap_pav-B2'!D8," "))</f>
        <v xml:space="preserve"> </v>
      </c>
      <c r="E28" s="75"/>
      <c r="F28" s="78"/>
      <c r="G28" s="82"/>
    </row>
    <row r="29" spans="1:7" ht="12" customHeight="1" x14ac:dyDescent="0.3">
      <c r="A29" s="217"/>
      <c r="B29" s="218"/>
      <c r="C29" s="93" t="str">
        <f>IF(A28&gt;0,VLOOKUP(A28,seznam!$A$2:$C$129,2),"------")</f>
        <v>------</v>
      </c>
      <c r="D29" s="75" t="str">
        <f>IF('zap_pav-B2'!J8&gt;'zap_pav-B2'!L8,CONCATENATE('zap_pav-B2'!J8,":",'zap_pav-B2'!L8,"   (",'zap_pav-B2'!E8,";",'zap_pav-B2'!F8,";",'zap_pav-B2'!G8,";",'zap_pav-B2'!H8,";",'zap_pav-B2'!I8,")"),IF('zap_pav-B2'!J8&lt;'zap_pav-B2'!L8,CONCATENATE('zap_pav-B2'!L8,":",'zap_pav-B2'!J8,"   (",IF('zap_pav-B2'!E8="0","-0",-'zap_pav-B2'!E8),";",IF('zap_pav-B2'!F8="0","-0",-'zap_pav-B2'!F8),";",IF('zap_pav-B2'!G8="0","-0",-'zap_pav-B2'!G8),";",IF('zap_pav-B2'!H8="0","-0",IF(LEN('zap_pav-B2'!H8)&gt;0,-'zap_pav-B2'!H8,'zap_pav-B2'!H8)),";",IF(LEN('zap_pav-B2'!I8)&gt;0,-'zap_pav-B2'!I8,'zap_pav-B2'!I8),")")," "))</f>
        <v xml:space="preserve"> </v>
      </c>
      <c r="E29" s="78"/>
      <c r="F29" s="78"/>
      <c r="G29" s="82"/>
    </row>
    <row r="30" spans="1:7" ht="12" customHeight="1" x14ac:dyDescent="0.3">
      <c r="A30" s="216"/>
      <c r="B30" s="218">
        <v>47</v>
      </c>
      <c r="C30" s="74" t="str">
        <f>IF(A30&gt;0,VLOOKUP(A30,seznam!$A$2:$C$129,3),"------")</f>
        <v>------</v>
      </c>
      <c r="D30" s="75"/>
      <c r="E30" s="79" t="str">
        <f>IF('zap_pav-B2'!W5&gt;'zap_pav-B2'!Y5,'zap_pav-B2'!O5,IF('zap_pav-B2'!W5&lt;'zap_pav-B2'!Y5,'zap_pav-B2'!Q5," "))</f>
        <v xml:space="preserve"> </v>
      </c>
      <c r="F30" s="78"/>
      <c r="G30" s="82"/>
    </row>
    <row r="31" spans="1:7" ht="12" customHeight="1" x14ac:dyDescent="0.3">
      <c r="A31" s="217"/>
      <c r="B31" s="218"/>
      <c r="C31" s="92" t="str">
        <f>IF(A30&gt;0,VLOOKUP(A30,seznam!$A$2:$C$129,2),"------")</f>
        <v>------</v>
      </c>
      <c r="D31" s="75"/>
      <c r="E31" s="78" t="str">
        <f>IF('zap_pav-B2'!W5&gt;'zap_pav-B2'!Y5,CONCATENATE('zap_pav-B2'!W5,":",'zap_pav-B2'!Y5,"   (",'zap_pav-B2'!R5,";",'zap_pav-B2'!S5,";",'zap_pav-B2'!T5,";",'zap_pav-B2'!U5,";",'zap_pav-B2'!V5,")"),IF('zap_pav-B2'!W5&lt;'zap_pav-B2'!Y5,CONCATENATE('zap_pav-B2'!Y5,":",'zap_pav-B2'!W5,"   (",IF('zap_pav-B2'!R5="0","-0",-'zap_pav-B2'!R5),";",IF('zap_pav-B2'!S5="0","-0",-'zap_pav-B2'!S5),";",IF('zap_pav-B2'!T5="0","-0",-'zap_pav-B2'!T5),";",IF('zap_pav-B2'!U5="0","-0",IF(LEN('zap_pav-B2'!U5)&gt;0,-'zap_pav-B2'!U5,'zap_pav-B2'!U5)),";",IF(LEN('zap_pav-B2'!V5)&gt;0,-'zap_pav-B2'!V5,'zap_pav-B2'!V5),")")," "))</f>
        <v xml:space="preserve"> </v>
      </c>
      <c r="F31" s="75"/>
      <c r="G31" s="82"/>
    </row>
    <row r="32" spans="1:7" ht="12" customHeight="1" x14ac:dyDescent="0.3">
      <c r="A32" s="216"/>
      <c r="B32" s="218">
        <v>48</v>
      </c>
      <c r="C32" s="76" t="str">
        <f>IF(A32&gt;0,VLOOKUP(A32,seznam!$A$2:$C$129,3),"------")</f>
        <v>------</v>
      </c>
      <c r="D32" s="77" t="str">
        <f>IF('zap_pav-B2'!J9&gt;'zap_pav-B2'!L9,'zap_pav-B2'!B9,IF('zap_pav-B2'!J9&lt;'zap_pav-B2'!L9,'zap_pav-B2'!D9," "))</f>
        <v xml:space="preserve"> </v>
      </c>
      <c r="E32" s="78"/>
      <c r="F32" s="75"/>
      <c r="G32" s="82"/>
    </row>
    <row r="33" spans="1:7" ht="12" customHeight="1" x14ac:dyDescent="0.3">
      <c r="A33" s="217"/>
      <c r="B33" s="218"/>
      <c r="C33" s="93" t="str">
        <f>IF(A32&gt;0,VLOOKUP(A32,seznam!$A$2:$C$129,2),"------")</f>
        <v>------</v>
      </c>
      <c r="D33" s="75" t="str">
        <f>IF('zap_pav-B2'!J9&gt;'zap_pav-B2'!L9,CONCATENATE('zap_pav-B2'!J9,":",'zap_pav-B2'!L9,"   (",'zap_pav-B2'!E9,";",'zap_pav-B2'!F9,";",'zap_pav-B2'!G9,";",'zap_pav-B2'!H9,";",'zap_pav-B2'!I9,")"),IF('zap_pav-B2'!J9&lt;'zap_pav-B2'!L9,CONCATENATE('zap_pav-B2'!L9,":",'zap_pav-B2'!J9,"   (",IF('zap_pav-B2'!E9="0","-0",-'zap_pav-B2'!E9),";",IF('zap_pav-B2'!F9="0","-0",-'zap_pav-B2'!F9),";",IF('zap_pav-B2'!G9="0","-0",-'zap_pav-B2'!G9),";",IF('zap_pav-B2'!H9="0","-0",IF(LEN('zap_pav-B2'!H9)&gt;0,-'zap_pav-B2'!H9,'zap_pav-B2'!H9)),";",IF(LEN('zap_pav-B2'!I9)&gt;0,-'zap_pav-B2'!I9,'zap_pav-B2'!I9),")")," "))</f>
        <v xml:space="preserve"> </v>
      </c>
      <c r="E33" s="75"/>
      <c r="F33" s="75"/>
      <c r="G33" s="82"/>
    </row>
    <row r="34" spans="1:7" ht="12" customHeight="1" x14ac:dyDescent="0.3">
      <c r="A34" s="216"/>
      <c r="B34" s="218">
        <v>49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IF('zap_pav-B2'!W19&gt;'zap_pav-B2'!Y19,'zap_pav-B2'!O19,IF('zap_pav-B2'!W19&lt;'zap_pav-B2'!Y19,'zap_pav-B2'!Q19," "))</f>
        <v xml:space="preserve"> </v>
      </c>
    </row>
    <row r="35" spans="1:7" ht="12" customHeight="1" x14ac:dyDescent="0.3">
      <c r="A35" s="217"/>
      <c r="B35" s="218"/>
      <c r="C35" s="92" t="str">
        <f>IF(A34&gt;0,VLOOKUP(A34,seznam!$A$2:$C$129,2),"------")</f>
        <v>------</v>
      </c>
      <c r="D35" s="75"/>
      <c r="E35" s="75"/>
      <c r="F35" s="75"/>
      <c r="G35" s="82" t="str">
        <f>IF('zap_pav-B2'!W19&gt;'zap_pav-B2'!Y19,CONCATENATE('zap_pav-B2'!W19,":",'zap_pav-B2'!Y19,"   (",'zap_pav-B2'!R19,";",'zap_pav-B2'!S19,";",'zap_pav-B2'!T19,";",'zap_pav-B2'!U19,";",'zap_pav-B2'!V19,")"),IF('zap_pav-B2'!W19&lt;'zap_pav-B2'!Y19,CONCATENATE('zap_pav-B2'!Y19,":",'zap_pav-B2'!W19,"   (",IF('zap_pav-B2'!R19="0","-0",-'zap_pav-B2'!R19),";",IF('zap_pav-B2'!S19="0","-0",-'zap_pav-B2'!S19),";",IF('zap_pav-B2'!T19="0","-0",-'zap_pav-B2'!T19),";",IF('zap_pav-B2'!U19="0","-0",IF(LEN('zap_pav-B2'!U19)&gt;0,-'zap_pav-B2'!U19,'zap_pav-B2'!U19)),";",IF(LEN('zap_pav-B2'!V19)&gt;0,-'zap_pav-B2'!V19,'zap_pav-B2'!V19),")")," "))</f>
        <v xml:space="preserve"> </v>
      </c>
    </row>
    <row r="36" spans="1:7" ht="12" customHeight="1" x14ac:dyDescent="0.3">
      <c r="A36" s="216"/>
      <c r="B36" s="218">
        <v>50</v>
      </c>
      <c r="C36" s="76" t="str">
        <f>IF(A36&gt;0,VLOOKUP(A36,seznam!$A$2:$C$129,3),"------")</f>
        <v>------</v>
      </c>
      <c r="D36" s="77" t="str">
        <f>IF('zap_pav-B2'!J10&gt;'zap_pav-B2'!L10,'zap_pav-B2'!B10,IF('zap_pav-B2'!J10&lt;'zap_pav-B2'!L10,'zap_pav-B2'!D10," "))</f>
        <v xml:space="preserve"> </v>
      </c>
      <c r="E36" s="75"/>
      <c r="F36" s="75"/>
      <c r="G36" s="82"/>
    </row>
    <row r="37" spans="1:7" ht="12" customHeight="1" x14ac:dyDescent="0.3">
      <c r="A37" s="217"/>
      <c r="B37" s="218"/>
      <c r="C37" s="93" t="str">
        <f>IF(A36&gt;0,VLOOKUP(A36,seznam!$A$2:$C$129,2),"------")</f>
        <v>------</v>
      </c>
      <c r="D37" s="75" t="str">
        <f>IF('zap_pav-B2'!J10&gt;'zap_pav-B2'!L10,CONCATENATE('zap_pav-B2'!J10,":",'zap_pav-B2'!L10,"   (",'zap_pav-B2'!E10,";",'zap_pav-B2'!F10,";",'zap_pav-B2'!G10,";",'zap_pav-B2'!H10,";",'zap_pav-B2'!I10,")"),IF('zap_pav-B2'!J10&lt;'zap_pav-B2'!L10,CONCATENATE('zap_pav-B2'!L10,":",'zap_pav-B2'!J10,"   (",IF('zap_pav-B2'!E10="0","-0",-'zap_pav-B2'!E10),";",IF('zap_pav-B2'!F10="0","-0",-'zap_pav-B2'!F10),";",IF('zap_pav-B2'!G10="0","-0",-'zap_pav-B2'!G10),";",IF('zap_pav-B2'!H10="0","-0",IF(LEN('zap_pav-B2'!H10)&gt;0,-'zap_pav-B2'!H10,'zap_pav-B2'!H10)),";",IF(LEN('zap_pav-B2'!I10)&gt;0,-'zap_pav-B2'!I10,'zap_pav-B2'!I10),")")," "))</f>
        <v xml:space="preserve"> </v>
      </c>
      <c r="E37" s="78"/>
      <c r="F37" s="75"/>
      <c r="G37" s="82"/>
    </row>
    <row r="38" spans="1:7" ht="12" customHeight="1" x14ac:dyDescent="0.3">
      <c r="A38" s="216"/>
      <c r="B38" s="218">
        <v>51</v>
      </c>
      <c r="C38" s="74" t="str">
        <f>IF(A38&gt;0,VLOOKUP(A38,seznam!$A$2:$C$129,3),"------")</f>
        <v>------</v>
      </c>
      <c r="D38" s="75"/>
      <c r="E38" s="79" t="str">
        <f>IF('zap_pav-B2'!W6&gt;'zap_pav-B2'!Y6,'zap_pav-B2'!O6,IF('zap_pav-B2'!W6&lt;'zap_pav-B2'!Y6,'zap_pav-B2'!Q6," "))</f>
        <v xml:space="preserve"> </v>
      </c>
      <c r="F38" s="75"/>
      <c r="G38" s="82"/>
    </row>
    <row r="39" spans="1:7" ht="12" customHeight="1" x14ac:dyDescent="0.3">
      <c r="A39" s="217"/>
      <c r="B39" s="218"/>
      <c r="C39" s="92" t="str">
        <f>IF(A38&gt;0,VLOOKUP(A38,seznam!$A$2:$C$129,2),"------")</f>
        <v>------</v>
      </c>
      <c r="D39" s="75"/>
      <c r="E39" s="78" t="str">
        <f>IF('zap_pav-B2'!W6&gt;'zap_pav-B2'!Y6,CONCATENATE('zap_pav-B2'!W6,":",'zap_pav-B2'!Y6,"   (",'zap_pav-B2'!R6,";",'zap_pav-B2'!S6,";",'zap_pav-B2'!T6,";",'zap_pav-B2'!U6,";",'zap_pav-B2'!V6,")"),IF('zap_pav-B2'!W6&lt;'zap_pav-B2'!Y6,CONCATENATE('zap_pav-B2'!Y6,":",'zap_pav-B2'!W6,"   (",IF('zap_pav-B2'!R6="0","-0",-'zap_pav-B2'!R6),";",IF('zap_pav-B2'!S6="0","-0",-'zap_pav-B2'!S6),";",IF('zap_pav-B2'!T6="0","-0",-'zap_pav-B2'!T6),";",IF('zap_pav-B2'!U6="0","-0",IF(LEN('zap_pav-B2'!U6)&gt;0,-'zap_pav-B2'!U6,'zap_pav-B2'!U6)),";",IF(LEN('zap_pav-B2'!V6)&gt;0,-'zap_pav-B2'!V6,'zap_pav-B2'!V6),")")," "))</f>
        <v xml:space="preserve"> </v>
      </c>
      <c r="F39" s="78"/>
      <c r="G39" s="82"/>
    </row>
    <row r="40" spans="1:7" ht="12" customHeight="1" x14ac:dyDescent="0.3">
      <c r="A40" s="216"/>
      <c r="B40" s="218">
        <v>52</v>
      </c>
      <c r="C40" s="76" t="str">
        <f>IF(A40&gt;0,VLOOKUP(A40,seznam!$A$2:$C$129,3),"------")</f>
        <v>------</v>
      </c>
      <c r="D40" s="77" t="str">
        <f>IF('zap_pav-B2'!J11&gt;'zap_pav-B2'!L11,'zap_pav-B2'!B11,IF('zap_pav-B2'!J11&lt;'zap_pav-B2'!L11,'zap_pav-B2'!D11," "))</f>
        <v xml:space="preserve"> </v>
      </c>
      <c r="E40" s="78"/>
      <c r="F40" s="78"/>
      <c r="G40" s="82"/>
    </row>
    <row r="41" spans="1:7" ht="12" customHeight="1" x14ac:dyDescent="0.3">
      <c r="A41" s="217"/>
      <c r="B41" s="218"/>
      <c r="C41" s="93" t="str">
        <f>IF(A40&gt;0,VLOOKUP(A40,seznam!$A$2:$C$129,2),"------")</f>
        <v>------</v>
      </c>
      <c r="D41" s="75" t="str">
        <f>IF('zap_pav-B2'!J11&gt;'zap_pav-B2'!L11,CONCATENATE('zap_pav-B2'!J11,":",'zap_pav-B2'!L11,"   (",'zap_pav-B2'!E11,";",'zap_pav-B2'!F11,";",'zap_pav-B2'!G11,";",'zap_pav-B2'!H11,";",'zap_pav-B2'!I11,")"),IF('zap_pav-B2'!J11&lt;'zap_pav-B2'!L11,CONCATENATE('zap_pav-B2'!L11,":",'zap_pav-B2'!J11,"   (",IF('zap_pav-B2'!E11="0","-0",-'zap_pav-B2'!E11),";",IF('zap_pav-B2'!F11="0","-0",-'zap_pav-B2'!F11),";",IF('zap_pav-B2'!G11="0","-0",-'zap_pav-B2'!G11),";",IF('zap_pav-B2'!H11="0","-0",IF(LEN('zap_pav-B2'!H11)&gt;0,-'zap_pav-B2'!H11,'zap_pav-B2'!H11)),";",IF(LEN('zap_pav-B2'!I11)&gt;0,-'zap_pav-B2'!I11,'zap_pav-B2'!I11),")")," "))</f>
        <v xml:space="preserve"> </v>
      </c>
      <c r="E41" s="75"/>
      <c r="F41" s="78"/>
      <c r="G41" s="82"/>
    </row>
    <row r="42" spans="1:7" ht="12" customHeight="1" x14ac:dyDescent="0.3">
      <c r="A42" s="216"/>
      <c r="B42" s="218">
        <v>53</v>
      </c>
      <c r="C42" s="74" t="str">
        <f>IF(A42&gt;0,VLOOKUP(A42,seznam!$A$2:$C$129,3),"------")</f>
        <v>------</v>
      </c>
      <c r="D42" s="75"/>
      <c r="E42" s="75"/>
      <c r="F42" s="79" t="str">
        <f>IF('zap_pav-B2'!W13&gt;'zap_pav-B2'!Y13,'zap_pav-B2'!O13,IF('zap_pav-B2'!W13&lt;'zap_pav-B2'!Y13,'zap_pav-B2'!Q13," "))</f>
        <v xml:space="preserve"> </v>
      </c>
      <c r="G42" s="82"/>
    </row>
    <row r="43" spans="1:7" ht="12" customHeight="1" x14ac:dyDescent="0.3">
      <c r="A43" s="217"/>
      <c r="B43" s="218"/>
      <c r="C43" s="92" t="str">
        <f>IF(A42&gt;0,VLOOKUP(A42,seznam!$A$2:$C$129,2),"------")</f>
        <v>------</v>
      </c>
      <c r="D43" s="75"/>
      <c r="E43" s="75"/>
      <c r="F43" s="78" t="str">
        <f>IF('zap_pav-B2'!W13&gt;'zap_pav-B2'!Y13,CONCATENATE('zap_pav-B2'!W13,":",'zap_pav-B2'!Y13,"   (",'zap_pav-B2'!R13,";",'zap_pav-B2'!S13,";",'zap_pav-B2'!T13,";",'zap_pav-B2'!U13,";",'zap_pav-B2'!V13,")"),IF('zap_pav-B2'!W13&lt;'zap_pav-B2'!Y13,CONCATENATE('zap_pav-B2'!Y13,":",'zap_pav-B2'!W13,"   (",IF('zap_pav-B2'!R13="0","-0",-'zap_pav-B2'!R13),";",IF('zap_pav-B2'!S13="0","-0",-'zap_pav-B2'!S13),";",IF('zap_pav-B2'!T13="0","-0",-'zap_pav-B2'!T13),";",IF('zap_pav-B2'!U13="0","-0",IF(LEN('zap_pav-B2'!U13)&gt;0,-'zap_pav-B2'!U13,'zap_pav-B2'!U13)),";",IF(LEN('zap_pav-B2'!V13)&gt;0,-'zap_pav-B2'!V13,'zap_pav-B2'!V13),")")," "))</f>
        <v xml:space="preserve"> </v>
      </c>
      <c r="G43" s="81"/>
    </row>
    <row r="44" spans="1:7" ht="12" customHeight="1" x14ac:dyDescent="0.3">
      <c r="A44" s="216"/>
      <c r="B44" s="218">
        <v>54</v>
      </c>
      <c r="C44" s="76" t="str">
        <f>IF(A44&gt;0,VLOOKUP(A44,seznam!$A$2:$C$129,3),"------")</f>
        <v>------</v>
      </c>
      <c r="D44" s="77" t="str">
        <f>IF('zap_pav-B2'!J12&gt;'zap_pav-B2'!L12,'zap_pav-B2'!B12,IF('zap_pav-B2'!J12&lt;'zap_pav-B2'!L12,'zap_pav-B2'!D12," "))</f>
        <v xml:space="preserve"> </v>
      </c>
      <c r="E44" s="75"/>
      <c r="F44" s="78"/>
      <c r="G44" s="81"/>
    </row>
    <row r="45" spans="1:7" ht="12" customHeight="1" x14ac:dyDescent="0.3">
      <c r="A45" s="217"/>
      <c r="B45" s="218"/>
      <c r="C45" s="93" t="str">
        <f>IF(A44&gt;0,VLOOKUP(A44,seznam!$A$2:$C$129,2),"------")</f>
        <v>------</v>
      </c>
      <c r="D45" s="75" t="str">
        <f>IF('zap_pav-B2'!J12&gt;'zap_pav-B2'!L12,CONCATENATE('zap_pav-B2'!J12,":",'zap_pav-B2'!L12,"   (",'zap_pav-B2'!E12,";",'zap_pav-B2'!F12,";",'zap_pav-B2'!G12,";",'zap_pav-B2'!H12,";",'zap_pav-B2'!I12,")"),IF('zap_pav-B2'!J12&lt;'zap_pav-B2'!L12,CONCATENATE('zap_pav-B2'!L12,":",'zap_pav-B2'!J12,"   (",IF('zap_pav-B2'!E12="0","-0",-'zap_pav-B2'!E12),";",IF('zap_pav-B2'!F12="0","-0",-'zap_pav-B2'!F12),";",IF('zap_pav-B2'!G12="0","-0",-'zap_pav-B2'!G12),";",IF('zap_pav-B2'!H12="0","-0",IF(LEN('zap_pav-B2'!H12)&gt;0,-'zap_pav-B2'!H12,'zap_pav-B2'!H12)),";",IF(LEN('zap_pav-B2'!I12)&gt;0,-'zap_pav-B2'!I12,'zap_pav-B2'!I12),")")," "))</f>
        <v xml:space="preserve"> </v>
      </c>
      <c r="E45" s="78"/>
      <c r="F45" s="78"/>
      <c r="G45" s="81"/>
    </row>
    <row r="46" spans="1:7" ht="12" customHeight="1" x14ac:dyDescent="0.3">
      <c r="A46" s="216"/>
      <c r="B46" s="218">
        <v>55</v>
      </c>
      <c r="C46" s="74" t="str">
        <f>IF(A46&gt;0,VLOOKUP(A46,seznam!$A$2:$C$129,3),"------")</f>
        <v>------</v>
      </c>
      <c r="D46" s="75"/>
      <c r="E46" s="79" t="str">
        <f>IF('zap_pav-B2'!W7&gt;'zap_pav-B2'!Y7,'zap_pav-B2'!O7,IF('zap_pav-B2'!W7&lt;'zap_pav-B2'!Y7,'zap_pav-B2'!Q7," "))</f>
        <v xml:space="preserve"> </v>
      </c>
      <c r="F46" s="78"/>
      <c r="G46" s="81"/>
    </row>
    <row r="47" spans="1:7" ht="12" customHeight="1" x14ac:dyDescent="0.3">
      <c r="A47" s="217"/>
      <c r="B47" s="218"/>
      <c r="C47" s="92" t="str">
        <f>IF(A46&gt;0,VLOOKUP(A46,seznam!$A$2:$C$129,2),"------")</f>
        <v>------</v>
      </c>
      <c r="D47" s="75"/>
      <c r="E47" s="78" t="str">
        <f>IF('zap_pav-B2'!W7&gt;'zap_pav-B2'!Y7,CONCATENATE('zap_pav-B2'!W7,":",'zap_pav-B2'!Y7,"   (",'zap_pav-B2'!R7,";",'zap_pav-B2'!S7,";",'zap_pav-B2'!T7,";",'zap_pav-B2'!U7,";",'zap_pav-B2'!V7,")"),IF('zap_pav-B2'!W7&lt;'zap_pav-B2'!Y7,CONCATENATE('zap_pav-B2'!Y7,":",'zap_pav-B2'!W7,"   (",IF('zap_pav-B2'!R7="0","-0",-'zap_pav-B2'!R7),";",IF('zap_pav-B2'!S7="0","-0",-'zap_pav-B2'!S7),";",IF('zap_pav-B2'!T7="0","-0",-'zap_pav-B2'!T7),";",IF('zap_pav-B2'!U7="0","-0",IF(LEN('zap_pav-B2'!U7)&gt;0,-'zap_pav-B2'!U7,'zap_pav-B2'!U7)),";",IF(LEN('zap_pav-B2'!V7)&gt;0,-'zap_pav-B2'!V7,'zap_pav-B2'!V7),")")," "))</f>
        <v xml:space="preserve"> </v>
      </c>
      <c r="F47" s="75"/>
      <c r="G47" s="81"/>
    </row>
    <row r="48" spans="1:7" ht="12" customHeight="1" x14ac:dyDescent="0.3">
      <c r="A48" s="216"/>
      <c r="B48" s="218">
        <v>56</v>
      </c>
      <c r="C48" s="76" t="str">
        <f>IF(A48&gt;0,VLOOKUP(A48,seznam!$A$2:$C$129,3),"------")</f>
        <v>------</v>
      </c>
      <c r="D48" s="77" t="str">
        <f>IF('zap_pav-B2'!J13&gt;'zap_pav-B2'!L13,'zap_pav-B2'!B13,IF('zap_pav-B2'!J13&lt;'zap_pav-B2'!L13,'zap_pav-B2'!D13," "))</f>
        <v xml:space="preserve"> </v>
      </c>
      <c r="E48" s="78"/>
      <c r="F48" s="75"/>
      <c r="G48" s="81"/>
    </row>
    <row r="49" spans="1:7" ht="12" customHeight="1" x14ac:dyDescent="0.3">
      <c r="A49" s="217"/>
      <c r="B49" s="218"/>
      <c r="C49" s="93" t="str">
        <f>IF(A48&gt;0,VLOOKUP(A48,seznam!$A$2:$C$129,2),"------")</f>
        <v>------</v>
      </c>
      <c r="D49" s="75" t="str">
        <f>IF('zap_pav-B2'!J13&gt;'zap_pav-B2'!L13,CONCATENATE('zap_pav-B2'!J13,":",'zap_pav-B2'!L13,"   (",'zap_pav-B2'!E13,";",'zap_pav-B2'!F13,";",'zap_pav-B2'!G13,";",'zap_pav-B2'!H13,";",'zap_pav-B2'!I13,")"),IF('zap_pav-B2'!J13&lt;'zap_pav-B2'!L13,CONCATENATE('zap_pav-B2'!L13,":",'zap_pav-B2'!J13,"   (",IF('zap_pav-B2'!E13="0","-0",-'zap_pav-B2'!E13),";",IF('zap_pav-B2'!F13="0","-0",-'zap_pav-B2'!F13),";",IF('zap_pav-B2'!G13="0","-0",-'zap_pav-B2'!G13),";",IF('zap_pav-B2'!H13="0","-0",IF(LEN('zap_pav-B2'!H13)&gt;0,-'zap_pav-B2'!H13,'zap_pav-B2'!H13)),";",IF(LEN('zap_pav-B2'!I13)&gt;0,-'zap_pav-B2'!I13,'zap_pav-B2'!I13),")")," "))</f>
        <v xml:space="preserve"> </v>
      </c>
      <c r="E49" s="75"/>
      <c r="F49" s="75"/>
      <c r="G49" s="81"/>
    </row>
    <row r="50" spans="1:7" ht="12" customHeight="1" x14ac:dyDescent="0.3">
      <c r="A50" s="216"/>
      <c r="B50" s="218">
        <v>57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IF('zap_pav-B2'!W17&gt;'zap_pav-B2'!Y17,'zap_pav-B2'!O17,IF('zap_pav-B2'!W17&lt;'zap_pav-B2'!Y17,'zap_pav-B2'!Q17," "))</f>
        <v xml:space="preserve"> </v>
      </c>
    </row>
    <row r="51" spans="1:7" ht="12" customHeight="1" x14ac:dyDescent="0.3">
      <c r="A51" s="217"/>
      <c r="B51" s="218"/>
      <c r="C51" s="92" t="str">
        <f>IF(A50&gt;0,VLOOKUP(A50,seznam!$A$2:$C$129,2),"------")</f>
        <v>------</v>
      </c>
      <c r="D51" s="75"/>
      <c r="E51" s="75"/>
      <c r="F51" s="75"/>
      <c r="G51" s="78" t="str">
        <f>IF('zap_pav-B2'!W17&gt;'zap_pav-B2'!Y17,CONCATENATE('zap_pav-B2'!W17,":",'zap_pav-B2'!Y17,"   (",'zap_pav-B2'!R17,";",'zap_pav-B2'!S17,";",'zap_pav-B2'!T17,";",'zap_pav-B2'!U17,";",'zap_pav-B2'!V17,")"),IF('zap_pav-B2'!W17&lt;'zap_pav-B2'!Y17,CONCATENATE('zap_pav-B2'!Y17,":",'zap_pav-B2'!W17,"   (",IF('zap_pav-B2'!R17="0","-0",-'zap_pav-B2'!R17),";",IF('zap_pav-B2'!S17="0","-0",-'zap_pav-B2'!S17),";",IF('zap_pav-B2'!T17="0","-0",-'zap_pav-B2'!T17),";",IF('zap_pav-B2'!U17="0","-0",IF(LEN('zap_pav-B2'!U17)&gt;0,-'zap_pav-B2'!U17,'zap_pav-B2'!U17)),";",IF(LEN('zap_pav-B2'!V17)&gt;0,-'zap_pav-B2'!V17,'zap_pav-B2'!V17),")")," "))</f>
        <v xml:space="preserve"> </v>
      </c>
    </row>
    <row r="52" spans="1:7" ht="12" customHeight="1" x14ac:dyDescent="0.3">
      <c r="A52" s="216"/>
      <c r="B52" s="218">
        <v>58</v>
      </c>
      <c r="C52" s="76" t="str">
        <f>IF(A52&gt;0,VLOOKUP(A52,seznam!$A$2:$C$129,3),"------")</f>
        <v>------</v>
      </c>
      <c r="D52" s="77" t="str">
        <f>IF('zap_pav-B2'!J14&gt;'zap_pav-B2'!L14,'zap_pav-B2'!B14,IF('zap_pav-B2'!J14&lt;'zap_pav-B2'!L14,'zap_pav-B2'!D14," "))</f>
        <v xml:space="preserve"> </v>
      </c>
      <c r="E52" s="75"/>
      <c r="F52" s="75"/>
      <c r="G52" s="78"/>
    </row>
    <row r="53" spans="1:7" ht="12" customHeight="1" x14ac:dyDescent="0.3">
      <c r="A53" s="217"/>
      <c r="B53" s="218"/>
      <c r="C53" s="93" t="str">
        <f>IF(A52&gt;0,VLOOKUP(A52,seznam!$A$2:$C$129,2),"------")</f>
        <v>------</v>
      </c>
      <c r="D53" s="75" t="str">
        <f>IF('zap_pav-B2'!J14&gt;'zap_pav-B2'!L14,CONCATENATE('zap_pav-B2'!J14,":",'zap_pav-B2'!L14,"   (",'zap_pav-B2'!E14,";",'zap_pav-B2'!F14,";",'zap_pav-B2'!G14,";",'zap_pav-B2'!H14,";",'zap_pav-B2'!I14,")"),IF('zap_pav-B2'!J14&lt;'zap_pav-B2'!L14,CONCATENATE('zap_pav-B2'!L14,":",'zap_pav-B2'!J14,"   (",IF('zap_pav-B2'!E14="0","-0",-'zap_pav-B2'!E14),";",IF('zap_pav-B2'!F14="0","-0",-'zap_pav-B2'!F14),";",IF('zap_pav-B2'!G14="0","-0",-'zap_pav-B2'!G14),";",IF('zap_pav-B2'!H14="0","-0",IF(LEN('zap_pav-B2'!H14)&gt;0,-'zap_pav-B2'!H14,'zap_pav-B2'!H14)),";",IF(LEN('zap_pav-B2'!I14)&gt;0,-'zap_pav-B2'!I14,'zap_pav-B2'!I14),")")," "))</f>
        <v xml:space="preserve"> </v>
      </c>
      <c r="E53" s="78"/>
      <c r="F53" s="75"/>
      <c r="G53" s="78"/>
    </row>
    <row r="54" spans="1:7" ht="12" customHeight="1" x14ac:dyDescent="0.3">
      <c r="A54" s="216"/>
      <c r="B54" s="218">
        <v>59</v>
      </c>
      <c r="C54" s="74" t="str">
        <f>IF(A54&gt;0,VLOOKUP(A54,seznam!$A$2:$C$129,3),"------")</f>
        <v>------</v>
      </c>
      <c r="D54" s="75"/>
      <c r="E54" s="79" t="str">
        <f>IF('zap_pav-B2'!W8&gt;'zap_pav-B2'!Y8,'zap_pav-B2'!O8,IF('zap_pav-B2'!W8&lt;'zap_pav-B2'!Y8,'zap_pav-B2'!Q8," "))</f>
        <v xml:space="preserve"> </v>
      </c>
      <c r="F54" s="75"/>
      <c r="G54" s="78"/>
    </row>
    <row r="55" spans="1:7" ht="12" customHeight="1" x14ac:dyDescent="0.3">
      <c r="A55" s="217"/>
      <c r="B55" s="218"/>
      <c r="C55" s="92" t="str">
        <f>IF(A54&gt;0,VLOOKUP(A54,seznam!$A$2:$C$129,2),"------")</f>
        <v>------</v>
      </c>
      <c r="D55" s="75"/>
      <c r="E55" s="78" t="str">
        <f>IF('zap_pav-B2'!W8&gt;'zap_pav-B2'!Y8,CONCATENATE('zap_pav-B2'!W8,":",'zap_pav-B2'!Y8,"   (",'zap_pav-B2'!R8,";",'zap_pav-B2'!S8,";",'zap_pav-B2'!T8,";",'zap_pav-B2'!U8,";",'zap_pav-B2'!V8,")"),IF('zap_pav-B2'!W8&lt;'zap_pav-B2'!Y8,CONCATENATE('zap_pav-B2'!Y8,":",'zap_pav-B2'!W8,"   (",IF('zap_pav-B2'!R8="0","-0",-'zap_pav-B2'!R8),";",IF('zap_pav-B2'!S8="0","-0",-'zap_pav-B2'!S8),";",IF('zap_pav-B2'!T8="0","-0",-'zap_pav-B2'!T8),";",IF('zap_pav-B2'!U8="0","-0",IF(LEN('zap_pav-B2'!U8)&gt;0,-'zap_pav-B2'!U8,'zap_pav-B2'!U8)),";",IF(LEN('zap_pav-B2'!V8)&gt;0,-'zap_pav-B2'!V8,'zap_pav-B2'!V8),")")," "))</f>
        <v xml:space="preserve"> </v>
      </c>
      <c r="F55" s="78"/>
      <c r="G55" s="78"/>
    </row>
    <row r="56" spans="1:7" ht="12" customHeight="1" x14ac:dyDescent="0.3">
      <c r="A56" s="216"/>
      <c r="B56" s="218">
        <v>60</v>
      </c>
      <c r="C56" s="76" t="str">
        <f>IF(A56&gt;0,VLOOKUP(A56,seznam!$A$2:$C$129,3),"------")</f>
        <v>------</v>
      </c>
      <c r="D56" s="77" t="str">
        <f>IF('zap_pav-B2'!J15&gt;'zap_pav-B2'!L15,'zap_pav-B2'!B15,IF('zap_pav-B2'!J15&lt;'zap_pav-B2'!L15,'zap_pav-B2'!D15," "))</f>
        <v xml:space="preserve"> </v>
      </c>
      <c r="E56" s="78"/>
      <c r="F56" s="78"/>
      <c r="G56" s="78"/>
    </row>
    <row r="57" spans="1:7" ht="12" customHeight="1" x14ac:dyDescent="0.3">
      <c r="A57" s="217"/>
      <c r="B57" s="218"/>
      <c r="C57" s="93" t="str">
        <f>IF(A56&gt;0,VLOOKUP(A56,seznam!$A$2:$C$129,2),"------")</f>
        <v>------</v>
      </c>
      <c r="D57" s="75" t="str">
        <f>IF('zap_pav-B2'!J15&gt;'zap_pav-B2'!L15,CONCATENATE('zap_pav-B2'!J15,":",'zap_pav-B2'!L15,"   (",'zap_pav-B2'!E15,";",'zap_pav-B2'!F15,";",'zap_pav-B2'!G15,";",'zap_pav-B2'!H15,";",'zap_pav-B2'!I15,")"),IF('zap_pav-B2'!J15&lt;'zap_pav-B2'!L15,CONCATENATE('zap_pav-B2'!L15,":",'zap_pav-B2'!J15,"   (",IF('zap_pav-B2'!E15="0","-0",-'zap_pav-B2'!E15),";",IF('zap_pav-B2'!F15="0","-0",-'zap_pav-B2'!F15),";",IF('zap_pav-B2'!G15="0","-0",-'zap_pav-B2'!G15),";",IF('zap_pav-B2'!H15="0","-0",IF(LEN('zap_pav-B2'!H15)&gt;0,-'zap_pav-B2'!H15,'zap_pav-B2'!H15)),";",IF(LEN('zap_pav-B2'!I15)&gt;0,-'zap_pav-B2'!I15,'zap_pav-B2'!I15),")")," "))</f>
        <v xml:space="preserve"> </v>
      </c>
      <c r="E57" s="75"/>
      <c r="F57" s="78"/>
      <c r="G57" s="78"/>
    </row>
    <row r="58" spans="1:7" ht="12" customHeight="1" x14ac:dyDescent="0.3">
      <c r="A58" s="216"/>
      <c r="B58" s="218">
        <v>61</v>
      </c>
      <c r="C58" s="74" t="str">
        <f>IF(A58&gt;0,VLOOKUP(A58,seznam!$A$2:$C$129,3),"------")</f>
        <v>------</v>
      </c>
      <c r="D58" s="75"/>
      <c r="E58" s="75"/>
      <c r="F58" s="79" t="str">
        <f>IF('zap_pav-B2'!W14&gt;'zap_pav-B2'!Y14,'zap_pav-B2'!O14,IF('zap_pav-B2'!W14&lt;'zap_pav-B2'!Y14,'zap_pav-B2'!Q14," "))</f>
        <v xml:space="preserve"> </v>
      </c>
      <c r="G58" s="78"/>
    </row>
    <row r="59" spans="1:7" ht="12" customHeight="1" x14ac:dyDescent="0.3">
      <c r="A59" s="217"/>
      <c r="B59" s="218"/>
      <c r="C59" s="92" t="str">
        <f>IF(A58&gt;0,VLOOKUP(A58,seznam!$A$2:$C$129,2),"------")</f>
        <v>------</v>
      </c>
      <c r="D59" s="75"/>
      <c r="E59" s="75"/>
      <c r="F59" s="78" t="str">
        <f>IF('zap_pav-B2'!W14&gt;'zap_pav-B2'!Y14,CONCATENATE('zap_pav-B2'!W14,":",'zap_pav-B2'!Y14,"   (",'zap_pav-B2'!R14,";",'zap_pav-B2'!S14,";",'zap_pav-B2'!T14,";",'zap_pav-B2'!U14,";",'zap_pav-B2'!V14,")"),IF('zap_pav-B2'!W14&lt;'zap_pav-B2'!Y14,CONCATENATE('zap_pav-B2'!Y14,":",'zap_pav-B2'!W14,"   (",IF('zap_pav-B2'!R14="0","-0",-'zap_pav-B2'!R14),";",IF('zap_pav-B2'!S14="0","-0",-'zap_pav-B2'!S14),";",IF('zap_pav-B2'!T14="0","-0",-'zap_pav-B2'!T14),";",IF('zap_pav-B2'!U14="0","-0",IF(LEN('zap_pav-B2'!U14)&gt;0,-'zap_pav-B2'!U14,'zap_pav-B2'!U14)),";",IF(LEN('zap_pav-B2'!V14)&gt;0,-'zap_pav-B2'!V14,'zap_pav-B2'!V14),")")," "))</f>
        <v xml:space="preserve"> </v>
      </c>
      <c r="G59" s="75"/>
    </row>
    <row r="60" spans="1:7" ht="12" customHeight="1" x14ac:dyDescent="0.3">
      <c r="A60" s="216"/>
      <c r="B60" s="218">
        <v>62</v>
      </c>
      <c r="C60" s="76" t="str">
        <f>IF(A60&gt;0,VLOOKUP(A60,seznam!$A$2:$C$129,3),"------")</f>
        <v>------</v>
      </c>
      <c r="D60" s="77" t="str">
        <f>IF('zap_pav-B2'!J16&gt;'zap_pav-B2'!L16,'zap_pav-B2'!B16,IF('zap_pav-B2'!J16&lt;'zap_pav-B2'!L16,'zap_pav-B2'!D16," "))</f>
        <v xml:space="preserve"> </v>
      </c>
      <c r="E60" s="75"/>
      <c r="F60" s="78"/>
      <c r="G60" s="75"/>
    </row>
    <row r="61" spans="1:7" ht="12" customHeight="1" x14ac:dyDescent="0.3">
      <c r="A61" s="217"/>
      <c r="B61" s="218"/>
      <c r="C61" s="93" t="str">
        <f>IF(A60&gt;0,VLOOKUP(A60,seznam!$A$2:$C$129,2),"------")</f>
        <v>------</v>
      </c>
      <c r="D61" s="75" t="str">
        <f>IF('zap_pav-B2'!J16&gt;'zap_pav-B2'!L16,CONCATENATE('zap_pav-B2'!J16,":",'zap_pav-B2'!L16,"   (",'zap_pav-B2'!E16,";",'zap_pav-B2'!F16,";",'zap_pav-B2'!G16,";",'zap_pav-B2'!H16,";",'zap_pav-B2'!I16,")"),IF('zap_pav-B2'!J16&lt;'zap_pav-B2'!L16,CONCATENATE('zap_pav-B2'!L16,":",'zap_pav-B2'!J16,"   (",IF('zap_pav-B2'!E16="0","-0",-'zap_pav-B2'!E16),";",IF('zap_pav-B2'!F16="0","-0",-'zap_pav-B2'!F16),";",IF('zap_pav-B2'!G16="0","-0",-'zap_pav-B2'!G16),";",IF('zap_pav-B2'!H16="0","-0",IF(LEN('zap_pav-B2'!H16)&gt;0,-'zap_pav-B2'!H16,'zap_pav-B2'!H16)),";",IF(LEN('zap_pav-B2'!I16)&gt;0,-'zap_pav-B2'!I16,'zap_pav-B2'!I16),")")," "))</f>
        <v xml:space="preserve"> </v>
      </c>
      <c r="E61" s="78"/>
      <c r="F61" s="78"/>
      <c r="G61" s="75"/>
    </row>
    <row r="62" spans="1:7" ht="12" customHeight="1" x14ac:dyDescent="0.3">
      <c r="A62" s="216"/>
      <c r="B62" s="218">
        <v>63</v>
      </c>
      <c r="C62" s="74" t="str">
        <f>IF(A62&gt;0,VLOOKUP(A62,seznam!$A$2:$C$129,3),"------")</f>
        <v>------</v>
      </c>
      <c r="D62" s="75"/>
      <c r="E62" s="79" t="str">
        <f>IF('zap_pav-B2'!W9&gt;'zap_pav-B2'!Y9,'zap_pav-B2'!O9,IF('zap_pav-B2'!W9&lt;'zap_pav-B2'!Y9,'zap_pav-B2'!Q9," "))</f>
        <v xml:space="preserve"> </v>
      </c>
      <c r="F62" s="78" t="s">
        <v>58</v>
      </c>
      <c r="G62" s="75"/>
    </row>
    <row r="63" spans="1:7" ht="12" customHeight="1" x14ac:dyDescent="0.3">
      <c r="A63" s="217"/>
      <c r="B63" s="218"/>
      <c r="C63" s="92" t="str">
        <f>IF(A62&gt;0,VLOOKUP(A62,seznam!$A$2:$C$129,2),"------")</f>
        <v>------</v>
      </c>
      <c r="D63" s="75"/>
      <c r="E63" s="78" t="str">
        <f>IF('zap_pav-B2'!W9&gt;'zap_pav-B2'!Y9,CONCATENATE('zap_pav-B2'!W9,":",'zap_pav-B2'!Y9,"   (",'zap_pav-B2'!R9,";",'zap_pav-B2'!S9,";",'zap_pav-B2'!T9,";",'zap_pav-B2'!U9,";",'zap_pav-B2'!V9,")"),IF('zap_pav-B2'!W9&lt;'zap_pav-B2'!Y9,CONCATENATE('zap_pav-B2'!Y9,":",'zap_pav-B2'!W9,"   (",IF('zap_pav-B2'!R9="0","-0",-'zap_pav-B2'!R9),";",IF('zap_pav-B2'!S9="0","-0",-'zap_pav-B2'!S9),";",IF('zap_pav-B2'!T9="0","-0",-'zap_pav-B2'!T9),";",IF('zap_pav-B2'!U9="0","-0",IF(LEN('zap_pav-B2'!U9)&gt;0,-'zap_pav-B2'!U9,'zap_pav-B2'!U9)),";",IF(LEN('zap_pav-B2'!V9)&gt;0,-'zap_pav-B2'!V9,'zap_pav-B2'!V9),")")," "))</f>
        <v xml:space="preserve"> </v>
      </c>
      <c r="F63" s="75"/>
      <c r="G63" s="75"/>
    </row>
    <row r="64" spans="1:7" ht="12" customHeight="1" x14ac:dyDescent="0.3">
      <c r="A64" s="216"/>
      <c r="B64" s="218">
        <v>64</v>
      </c>
      <c r="C64" s="76" t="str">
        <f>IF(A64&gt;0,VLOOKUP(A64,seznam!$A$2:$C$129,3),"------")</f>
        <v>------</v>
      </c>
      <c r="D64" s="77" t="str">
        <f>IF('zap_pav-B2'!J17&gt;'zap_pav-B2'!L17,'zap_pav-B2'!B17,IF('zap_pav-B2'!J17&lt;'zap_pav-B2'!L17,'zap_pav-B2'!D17," "))</f>
        <v xml:space="preserve"> </v>
      </c>
      <c r="E64" s="78"/>
      <c r="F64" s="77" t="str">
        <f>' pavouk B'!G34</f>
        <v xml:space="preserve"> </v>
      </c>
      <c r="G64" s="75"/>
    </row>
    <row r="65" spans="1:7" ht="12" customHeight="1" x14ac:dyDescent="0.3">
      <c r="A65" s="217"/>
      <c r="B65" s="218"/>
      <c r="C65" s="93" t="str">
        <f>IF(A64&gt;0,VLOOKUP(A64,seznam!$A$2:$C$129,2),"------")</f>
        <v>------</v>
      </c>
      <c r="D65" s="75" t="str">
        <f>IF('zap_pav-B2'!J17&gt;'zap_pav-B2'!L17,CONCATENATE('zap_pav-B2'!J17,":",'zap_pav-B2'!L17,"   (",'zap_pav-B2'!E17,";",'zap_pav-B2'!F17,";",'zap_pav-B2'!G17,";",'zap_pav-B2'!H17,";",'zap_pav-B2'!I17,")"),IF('zap_pav-B2'!J17&lt;'zap_pav-B2'!L17,CONCATENATE('zap_pav-B2'!L17,":",'zap_pav-B2'!J17,"   (",IF('zap_pav-B2'!E17="0","-0",-'zap_pav-B2'!E17),";",IF('zap_pav-B2'!F17="0","-0",-'zap_pav-B2'!F17),";",IF('zap_pav-B2'!G17="0","-0",-'zap_pav-B2'!G17),";",IF('zap_pav-B2'!H17="0","-0",IF(LEN('zap_pav-B2'!H17)&gt;0,-'zap_pav-B2'!H17,'zap_pav-B2'!H17)),";",IF(LEN('zap_pav-B2'!I17)&gt;0,-'zap_pav-B2'!I17,'zap_pav-B2'!I17),")")," "))</f>
        <v xml:space="preserve"> </v>
      </c>
      <c r="E65" s="75"/>
      <c r="F65" s="75"/>
      <c r="G65" s="79" t="str">
        <f>IF('zap_pav-B2'!J19&gt;'zap_pav-B2'!L19,'zap_pav-B2'!B19,IF('zap_pav-B2'!J19&lt;'zap_pav-B2'!L19,'zap_pav-B2'!D19," "))</f>
        <v xml:space="preserve"> </v>
      </c>
    </row>
    <row r="66" spans="1:7" ht="12" customHeight="1" x14ac:dyDescent="0.3">
      <c r="A66" s="73"/>
      <c r="B66" s="73"/>
      <c r="C66" s="114"/>
      <c r="D66" s="75"/>
      <c r="E66" s="75"/>
      <c r="F66" s="77" t="str">
        <f>G34</f>
        <v xml:space="preserve"> </v>
      </c>
      <c r="G66" s="78" t="str">
        <f>IF('zap_pav-B2'!J19&gt;'zap_pav-B2'!L19,CONCATENATE('zap_pav-B2'!J19,":",'zap_pav-B2'!L19,"   (",'zap_pav-B2'!E19,";",'zap_pav-B2'!F19,";",'zap_pav-B2'!G19,";",'zap_pav-B2'!H19,";",'zap_pav-B2'!I19,")"),IF('zap_pav-B2'!J19&lt;'zap_pav-B2'!L19,CONCATENATE('zap_pav-B2'!L19,":",'zap_pav-B2'!J19,"   (",IF('zap_pav-B2'!E19="0","-0",-'zap_pav-B2'!E19),";",IF('zap_pav-B2'!F19="0","-0",-'zap_pav-B2'!F19),";",IF('zap_pav-B2'!G19="0","-0",-'zap_pav-B2'!G19),";",IF('zap_pav-B2'!H19="0","-0",IF(LEN('zap_pav-B2'!H19)&gt;0,-'zap_pav-B2'!H19,'zap_pav-B2'!H19)),";",IF(LEN('zap_pav-B2'!I19)&gt;0,-'zap_pav-B2'!I19,'zap_pav-B2'!I19),")")," "))</f>
        <v xml:space="preserve"> </v>
      </c>
    </row>
  </sheetData>
  <mergeCells count="66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19"/>
  <sheetViews>
    <sheetView workbookViewId="0">
      <selection activeCell="E2" sqref="E2"/>
    </sheetView>
  </sheetViews>
  <sheetFormatPr defaultRowHeight="12.5" x14ac:dyDescent="0.25"/>
  <cols>
    <col min="1" max="1" width="4.453125" customWidth="1"/>
    <col min="2" max="2" width="18.7265625" customWidth="1"/>
    <col min="3" max="3" width="2.7265625" style="1" customWidth="1"/>
    <col min="4" max="4" width="18.7265625" customWidth="1"/>
    <col min="5" max="12" width="2.7265625" customWidth="1"/>
    <col min="13" max="13" width="3.7265625" customWidth="1"/>
    <col min="14" max="14" width="4.453125" customWidth="1"/>
    <col min="15" max="15" width="18.7265625" customWidth="1"/>
    <col min="16" max="16" width="2.7265625" customWidth="1"/>
    <col min="17" max="17" width="18.7265625" customWidth="1"/>
    <col min="18" max="25" width="2.7265625" customWidth="1"/>
  </cols>
  <sheetData>
    <row r="1" spans="1:25" ht="13.5" thickBot="1" x14ac:dyDescent="0.35">
      <c r="A1" s="222" t="s">
        <v>22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N1" s="222" t="s">
        <v>23</v>
      </c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</row>
    <row r="2" spans="1:25" ht="13" x14ac:dyDescent="0.3">
      <c r="A2" s="50">
        <v>1</v>
      </c>
      <c r="B2" s="51" t="str">
        <f>'pavouk-B2'!C3</f>
        <v>------</v>
      </c>
      <c r="C2" s="52" t="s">
        <v>10</v>
      </c>
      <c r="D2" s="10" t="str">
        <f>'pavouk-B2'!C5</f>
        <v>------</v>
      </c>
      <c r="E2" s="40"/>
      <c r="F2" s="41"/>
      <c r="G2" s="41"/>
      <c r="H2" s="41"/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'pavouk-B2'!D4</f>
        <v xml:space="preserve"> </v>
      </c>
      <c r="P2" s="52" t="s">
        <v>10</v>
      </c>
      <c r="Q2" s="10" t="str">
        <f>'pavouk-B2'!D8</f>
        <v xml:space="preserve"> </v>
      </c>
      <c r="R2" s="40"/>
      <c r="S2" s="41"/>
      <c r="T2" s="41"/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ht="13" x14ac:dyDescent="0.3">
      <c r="A3" s="53">
        <v>2</v>
      </c>
      <c r="B3" s="48" t="str">
        <f>'pavouk-B2'!C7</f>
        <v>------</v>
      </c>
      <c r="C3" s="49" t="s">
        <v>10</v>
      </c>
      <c r="D3" s="11" t="str">
        <f>'pavouk-B2'!C9</f>
        <v>------</v>
      </c>
      <c r="E3" s="42"/>
      <c r="F3" s="39"/>
      <c r="G3" s="39"/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3">
        <v>2</v>
      </c>
      <c r="O3" s="48" t="str">
        <f>'pavouk-B2'!D12</f>
        <v xml:space="preserve"> </v>
      </c>
      <c r="P3" s="49" t="s">
        <v>10</v>
      </c>
      <c r="Q3" s="48" t="str">
        <f>'pavouk-B2'!D16</f>
        <v xml:space="preserve"> </v>
      </c>
      <c r="R3" s="42"/>
      <c r="S3" s="39"/>
      <c r="T3" s="39"/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ht="13" x14ac:dyDescent="0.3">
      <c r="A4" s="53">
        <v>3</v>
      </c>
      <c r="B4" s="48" t="str">
        <f>'pavouk-B2'!C11</f>
        <v>------</v>
      </c>
      <c r="C4" s="49" t="s">
        <v>10</v>
      </c>
      <c r="D4" s="11" t="str">
        <f>'pavouk-B2'!C13</f>
        <v>------</v>
      </c>
      <c r="E4" s="42"/>
      <c r="F4" s="39"/>
      <c r="G4" s="39"/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'pavouk-B2'!D20</f>
        <v xml:space="preserve"> </v>
      </c>
      <c r="P4" s="49" t="s">
        <v>10</v>
      </c>
      <c r="Q4" s="11" t="str">
        <f>'pavouk-B2'!D24</f>
        <v xml:space="preserve"> </v>
      </c>
      <c r="R4" s="42"/>
      <c r="S4" s="39"/>
      <c r="T4" s="39"/>
      <c r="U4" s="39"/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ht="13" x14ac:dyDescent="0.3">
      <c r="A5" s="53">
        <v>4</v>
      </c>
      <c r="B5" s="48" t="str">
        <f>'pavouk-B2'!C15</f>
        <v>------</v>
      </c>
      <c r="C5" s="49" t="s">
        <v>10</v>
      </c>
      <c r="D5" s="11" t="str">
        <f>'pavouk-B2'!C17</f>
        <v>------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f t="shared" si="1"/>
        <v>0</v>
      </c>
      <c r="N5" s="53">
        <v>4</v>
      </c>
      <c r="O5" s="48" t="str">
        <f>'pavouk-B2'!D28</f>
        <v xml:space="preserve"> </v>
      </c>
      <c r="P5" s="49" t="s">
        <v>10</v>
      </c>
      <c r="Q5" s="11" t="str">
        <f>'pavouk-B2'!D32</f>
        <v xml:space="preserve"> </v>
      </c>
      <c r="R5" s="42"/>
      <c r="S5" s="39"/>
      <c r="T5" s="39"/>
      <c r="U5" s="39"/>
      <c r="V5" s="58"/>
      <c r="W5" s="56">
        <f t="shared" si="2"/>
        <v>0</v>
      </c>
      <c r="X5" s="26" t="s">
        <v>7</v>
      </c>
      <c r="Y5" s="27">
        <f t="shared" si="3"/>
        <v>0</v>
      </c>
    </row>
    <row r="6" spans="1:25" ht="13" x14ac:dyDescent="0.3">
      <c r="A6" s="53">
        <v>5</v>
      </c>
      <c r="B6" s="48" t="str">
        <f>'pavouk-B2'!C19</f>
        <v>------</v>
      </c>
      <c r="C6" s="49" t="s">
        <v>10</v>
      </c>
      <c r="D6" s="11" t="str">
        <f>'pavouk-B2'!C21</f>
        <v>------</v>
      </c>
      <c r="E6" s="42"/>
      <c r="F6" s="39"/>
      <c r="G6" s="39"/>
      <c r="H6" s="39"/>
      <c r="I6" s="58"/>
      <c r="J6" s="56">
        <f t="shared" si="0"/>
        <v>0</v>
      </c>
      <c r="K6" s="26" t="s">
        <v>7</v>
      </c>
      <c r="L6" s="27">
        <f t="shared" si="1"/>
        <v>0</v>
      </c>
      <c r="N6" s="53">
        <v>5</v>
      </c>
      <c r="O6" s="48" t="str">
        <f>'pavouk-B2'!D36</f>
        <v xml:space="preserve"> </v>
      </c>
      <c r="P6" s="49" t="s">
        <v>10</v>
      </c>
      <c r="Q6" s="11" t="str">
        <f>'pavouk-B2'!D40</f>
        <v xml:space="preserve"> </v>
      </c>
      <c r="R6" s="42"/>
      <c r="S6" s="39"/>
      <c r="T6" s="39"/>
      <c r="U6" s="39"/>
      <c r="V6" s="58"/>
      <c r="W6" s="56">
        <f t="shared" si="2"/>
        <v>0</v>
      </c>
      <c r="X6" s="26" t="s">
        <v>7</v>
      </c>
      <c r="Y6" s="27">
        <f t="shared" si="3"/>
        <v>0</v>
      </c>
    </row>
    <row r="7" spans="1:25" ht="13" x14ac:dyDescent="0.3">
      <c r="A7" s="53">
        <v>6</v>
      </c>
      <c r="B7" s="48" t="str">
        <f>'pavouk-B2'!C23</f>
        <v>------</v>
      </c>
      <c r="C7" s="49" t="s">
        <v>10</v>
      </c>
      <c r="D7" s="11" t="str">
        <f>'pavouk-B2'!C25</f>
        <v>------</v>
      </c>
      <c r="E7" s="42"/>
      <c r="F7" s="39"/>
      <c r="G7" s="39"/>
      <c r="H7" s="39"/>
      <c r="I7" s="58"/>
      <c r="J7" s="56">
        <f t="shared" si="0"/>
        <v>0</v>
      </c>
      <c r="K7" s="26" t="s">
        <v>7</v>
      </c>
      <c r="L7" s="27">
        <f t="shared" si="1"/>
        <v>0</v>
      </c>
      <c r="N7" s="53">
        <v>6</v>
      </c>
      <c r="O7" s="48" t="str">
        <f>'pavouk-B2'!D44</f>
        <v xml:space="preserve"> </v>
      </c>
      <c r="P7" s="49" t="s">
        <v>10</v>
      </c>
      <c r="Q7" s="11" t="str">
        <f>'pavouk-B2'!D48</f>
        <v xml:space="preserve"> </v>
      </c>
      <c r="R7" s="42"/>
      <c r="S7" s="39"/>
      <c r="T7" s="39"/>
      <c r="U7" s="39"/>
      <c r="V7" s="58"/>
      <c r="W7" s="56">
        <f t="shared" si="2"/>
        <v>0</v>
      </c>
      <c r="X7" s="26" t="s">
        <v>7</v>
      </c>
      <c r="Y7" s="27">
        <f t="shared" si="3"/>
        <v>0</v>
      </c>
    </row>
    <row r="8" spans="1:25" ht="13" x14ac:dyDescent="0.3">
      <c r="A8" s="53">
        <v>7</v>
      </c>
      <c r="B8" s="48" t="str">
        <f>'pavouk-B2'!C27</f>
        <v>------</v>
      </c>
      <c r="C8" s="49" t="s">
        <v>10</v>
      </c>
      <c r="D8" s="11" t="str">
        <f>'pavouk-B2'!C29</f>
        <v>------</v>
      </c>
      <c r="E8" s="42"/>
      <c r="F8" s="39"/>
      <c r="G8" s="39"/>
      <c r="H8" s="39"/>
      <c r="I8" s="58"/>
      <c r="J8" s="56">
        <f t="shared" si="0"/>
        <v>0</v>
      </c>
      <c r="K8" s="26" t="s">
        <v>7</v>
      </c>
      <c r="L8" s="27">
        <f t="shared" si="1"/>
        <v>0</v>
      </c>
      <c r="N8" s="53">
        <v>7</v>
      </c>
      <c r="O8" s="48" t="str">
        <f>'pavouk-B2'!D52</f>
        <v xml:space="preserve"> </v>
      </c>
      <c r="P8" s="49" t="s">
        <v>10</v>
      </c>
      <c r="Q8" s="11" t="str">
        <f>'pavouk-B2'!D56</f>
        <v xml:space="preserve"> </v>
      </c>
      <c r="R8" s="63"/>
      <c r="S8" s="64"/>
      <c r="T8" s="64"/>
      <c r="U8" s="64"/>
      <c r="V8" s="65"/>
      <c r="W8" s="56">
        <f t="shared" si="2"/>
        <v>0</v>
      </c>
      <c r="X8" s="26" t="s">
        <v>7</v>
      </c>
      <c r="Y8" s="27">
        <f t="shared" si="3"/>
        <v>0</v>
      </c>
    </row>
    <row r="9" spans="1:25" ht="13.5" thickBot="1" x14ac:dyDescent="0.35">
      <c r="A9" s="53">
        <v>8</v>
      </c>
      <c r="B9" s="48" t="str">
        <f>'pavouk-B2'!C31</f>
        <v>------</v>
      </c>
      <c r="C9" s="49" t="s">
        <v>10</v>
      </c>
      <c r="D9" s="11" t="str">
        <f>'pavouk-B2'!C33</f>
        <v>------</v>
      </c>
      <c r="E9" s="42"/>
      <c r="F9" s="39"/>
      <c r="G9" s="39"/>
      <c r="H9" s="39"/>
      <c r="I9" s="58"/>
      <c r="J9" s="56">
        <f t="shared" si="0"/>
        <v>0</v>
      </c>
      <c r="K9" s="26" t="s">
        <v>7</v>
      </c>
      <c r="L9" s="27">
        <f t="shared" si="1"/>
        <v>0</v>
      </c>
      <c r="N9" s="54">
        <v>8</v>
      </c>
      <c r="O9" s="59" t="str">
        <f>'pavouk-B2'!D60</f>
        <v xml:space="preserve"> </v>
      </c>
      <c r="P9" s="60" t="s">
        <v>10</v>
      </c>
      <c r="Q9" s="12" t="str">
        <f>'pavouk-B2'!D64</f>
        <v xml:space="preserve"> </v>
      </c>
      <c r="R9" s="43"/>
      <c r="S9" s="44"/>
      <c r="T9" s="44"/>
      <c r="U9" s="44"/>
      <c r="V9" s="61"/>
      <c r="W9" s="62">
        <f t="shared" si="2"/>
        <v>0</v>
      </c>
      <c r="X9" s="29" t="s">
        <v>7</v>
      </c>
      <c r="Y9" s="30">
        <f t="shared" si="3"/>
        <v>0</v>
      </c>
    </row>
    <row r="10" spans="1:25" ht="13.5" thickBot="1" x14ac:dyDescent="0.35">
      <c r="A10" s="53">
        <v>9</v>
      </c>
      <c r="B10" s="48" t="str">
        <f>'pavouk-B2'!C35</f>
        <v>------</v>
      </c>
      <c r="C10" s="49" t="s">
        <v>10</v>
      </c>
      <c r="D10" s="11" t="str">
        <f>'pavouk-B2'!C37</f>
        <v>------</v>
      </c>
      <c r="E10" s="42"/>
      <c r="F10" s="39"/>
      <c r="G10" s="39"/>
      <c r="H10" s="39"/>
      <c r="I10" s="58"/>
      <c r="J10" s="56">
        <f t="shared" si="0"/>
        <v>0</v>
      </c>
      <c r="K10" s="26" t="s">
        <v>7</v>
      </c>
      <c r="L10" s="27">
        <f t="shared" si="1"/>
        <v>0</v>
      </c>
      <c r="N10" s="223" t="s">
        <v>24</v>
      </c>
      <c r="O10" s="223"/>
      <c r="P10" s="223"/>
      <c r="Q10" s="223"/>
      <c r="R10" s="222"/>
      <c r="S10" s="222"/>
      <c r="T10" s="222"/>
      <c r="U10" s="222"/>
      <c r="V10" s="222"/>
      <c r="W10" s="222"/>
      <c r="X10" s="222"/>
      <c r="Y10" s="222"/>
    </row>
    <row r="11" spans="1:25" ht="13" x14ac:dyDescent="0.3">
      <c r="A11" s="53">
        <v>10</v>
      </c>
      <c r="B11" s="48" t="str">
        <f>'pavouk-B2'!C39</f>
        <v>------</v>
      </c>
      <c r="C11" s="49" t="s">
        <v>10</v>
      </c>
      <c r="D11" s="11" t="str">
        <f>'pavouk-B2'!C41</f>
        <v>------</v>
      </c>
      <c r="E11" s="42"/>
      <c r="F11" s="39"/>
      <c r="G11" s="39"/>
      <c r="H11" s="39"/>
      <c r="I11" s="58"/>
      <c r="J11" s="56">
        <f t="shared" si="0"/>
        <v>0</v>
      </c>
      <c r="K11" s="26" t="s">
        <v>7</v>
      </c>
      <c r="L11" s="27">
        <f t="shared" si="1"/>
        <v>0</v>
      </c>
      <c r="N11" s="50">
        <v>1</v>
      </c>
      <c r="O11" s="51" t="str">
        <f>'pavouk-B2'!E6</f>
        <v xml:space="preserve"> </v>
      </c>
      <c r="P11" s="52" t="s">
        <v>10</v>
      </c>
      <c r="Q11" s="69" t="str">
        <f>'pavouk-B2'!E14</f>
        <v xml:space="preserve"> </v>
      </c>
      <c r="R11" s="66"/>
      <c r="S11" s="41"/>
      <c r="T11" s="41"/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ht="13" x14ac:dyDescent="0.3">
      <c r="A12" s="53">
        <v>11</v>
      </c>
      <c r="B12" s="48" t="str">
        <f>'pavouk-B2'!C43</f>
        <v>------</v>
      </c>
      <c r="C12" s="49" t="s">
        <v>10</v>
      </c>
      <c r="D12" s="11" t="str">
        <f>'pavouk-B2'!C45</f>
        <v>------</v>
      </c>
      <c r="E12" s="42"/>
      <c r="F12" s="39"/>
      <c r="G12" s="39"/>
      <c r="H12" s="39"/>
      <c r="I12" s="58"/>
      <c r="J12" s="56">
        <f t="shared" si="0"/>
        <v>0</v>
      </c>
      <c r="K12" s="26" t="s">
        <v>7</v>
      </c>
      <c r="L12" s="27">
        <f t="shared" si="1"/>
        <v>0</v>
      </c>
      <c r="N12" s="53">
        <v>2</v>
      </c>
      <c r="O12" s="48" t="str">
        <f>'pavouk-B2'!E22</f>
        <v xml:space="preserve"> </v>
      </c>
      <c r="P12" s="49" t="s">
        <v>10</v>
      </c>
      <c r="Q12" s="70" t="str">
        <f>'pavouk-B2'!E30</f>
        <v xml:space="preserve"> </v>
      </c>
      <c r="R12" s="67"/>
      <c r="S12" s="39"/>
      <c r="T12" s="39"/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ht="13" x14ac:dyDescent="0.3">
      <c r="A13" s="53">
        <v>12</v>
      </c>
      <c r="B13" s="48" t="str">
        <f>'pavouk-B2'!C47</f>
        <v>------</v>
      </c>
      <c r="C13" s="49" t="s">
        <v>10</v>
      </c>
      <c r="D13" s="11" t="str">
        <f>'pavouk-B2'!C49</f>
        <v>------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f t="shared" si="1"/>
        <v>0</v>
      </c>
      <c r="N13" s="53">
        <v>3</v>
      </c>
      <c r="O13" s="48" t="str">
        <f>'pavouk-B2'!E38</f>
        <v xml:space="preserve"> </v>
      </c>
      <c r="P13" s="49" t="s">
        <v>10</v>
      </c>
      <c r="Q13" s="70" t="str">
        <f>'pavouk-B2'!E46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35">
      <c r="A14" s="53">
        <v>13</v>
      </c>
      <c r="B14" s="48" t="str">
        <f>'pavouk-B2'!C51</f>
        <v>------</v>
      </c>
      <c r="C14" s="49" t="s">
        <v>10</v>
      </c>
      <c r="D14" s="11" t="str">
        <f>'pavouk-B2'!C53</f>
        <v>------</v>
      </c>
      <c r="E14" s="42"/>
      <c r="F14" s="39"/>
      <c r="G14" s="39"/>
      <c r="H14" s="39"/>
      <c r="I14" s="58"/>
      <c r="J14" s="56">
        <f t="shared" si="0"/>
        <v>0</v>
      </c>
      <c r="K14" s="26" t="s">
        <v>7</v>
      </c>
      <c r="L14" s="27">
        <f t="shared" si="1"/>
        <v>0</v>
      </c>
      <c r="N14" s="54">
        <v>4</v>
      </c>
      <c r="O14" s="59" t="str">
        <f>'pavouk-B2'!E54</f>
        <v xml:space="preserve"> </v>
      </c>
      <c r="P14" s="60" t="s">
        <v>10</v>
      </c>
      <c r="Q14" s="71" t="str">
        <f>'pavouk-B2'!E62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35">
      <c r="A15" s="53">
        <v>14</v>
      </c>
      <c r="B15" s="48" t="str">
        <f>'pavouk-B2'!C55</f>
        <v>------</v>
      </c>
      <c r="C15" s="49" t="s">
        <v>10</v>
      </c>
      <c r="D15" s="11" t="str">
        <f>'pavouk-B2'!C57</f>
        <v>------</v>
      </c>
      <c r="E15" s="42"/>
      <c r="F15" s="39"/>
      <c r="G15" s="39"/>
      <c r="H15" s="39"/>
      <c r="I15" s="58"/>
      <c r="J15" s="56">
        <f t="shared" si="0"/>
        <v>0</v>
      </c>
      <c r="K15" s="26" t="s">
        <v>7</v>
      </c>
      <c r="L15" s="27">
        <f t="shared" si="1"/>
        <v>0</v>
      </c>
      <c r="N15" s="223" t="s">
        <v>25</v>
      </c>
      <c r="O15" s="223"/>
      <c r="P15" s="223"/>
      <c r="Q15" s="223"/>
      <c r="R15" s="222"/>
      <c r="S15" s="222"/>
      <c r="T15" s="222"/>
      <c r="U15" s="222"/>
      <c r="V15" s="222"/>
      <c r="W15" s="222"/>
      <c r="X15" s="222"/>
      <c r="Y15" s="222"/>
    </row>
    <row r="16" spans="1:25" ht="13" x14ac:dyDescent="0.3">
      <c r="A16" s="53">
        <v>15</v>
      </c>
      <c r="B16" s="48" t="str">
        <f>'pavouk-B2'!C59</f>
        <v>------</v>
      </c>
      <c r="C16" s="49" t="s">
        <v>10</v>
      </c>
      <c r="D16" s="11" t="str">
        <f>'pavouk-B2'!C61</f>
        <v>------</v>
      </c>
      <c r="E16" s="42"/>
      <c r="F16" s="39"/>
      <c r="G16" s="39"/>
      <c r="H16" s="39"/>
      <c r="I16" s="58"/>
      <c r="J16" s="56">
        <f t="shared" si="0"/>
        <v>0</v>
      </c>
      <c r="K16" s="26" t="s">
        <v>7</v>
      </c>
      <c r="L16" s="27">
        <f t="shared" si="1"/>
        <v>0</v>
      </c>
      <c r="N16" s="50">
        <v>1</v>
      </c>
      <c r="O16" s="51" t="str">
        <f>'pavouk-B2'!F10</f>
        <v xml:space="preserve"> </v>
      </c>
      <c r="P16" s="52" t="s">
        <v>10</v>
      </c>
      <c r="Q16" s="69" t="str">
        <f>'pavouk-B2'!F26</f>
        <v xml:space="preserve"> </v>
      </c>
      <c r="R16" s="66"/>
      <c r="S16" s="41"/>
      <c r="T16" s="41"/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 x14ac:dyDescent="0.35">
      <c r="A17" s="54">
        <v>16</v>
      </c>
      <c r="B17" s="59" t="str">
        <f>'pavouk-B2'!C63</f>
        <v>------</v>
      </c>
      <c r="C17" s="60" t="s">
        <v>10</v>
      </c>
      <c r="D17" s="12" t="str">
        <f>'pavouk-B2'!C65</f>
        <v>------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f t="shared" si="1"/>
        <v>0</v>
      </c>
      <c r="N17" s="54">
        <v>2</v>
      </c>
      <c r="O17" s="59" t="str">
        <f>'pavouk-B2'!F42</f>
        <v xml:space="preserve"> </v>
      </c>
      <c r="P17" s="60" t="s">
        <v>10</v>
      </c>
      <c r="Q17" s="71" t="str">
        <f>'pavouk-B2'!F58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35">
      <c r="A18" s="223" t="s">
        <v>57</v>
      </c>
      <c r="B18" s="223"/>
      <c r="C18" s="223"/>
      <c r="D18" s="223"/>
      <c r="E18" s="222"/>
      <c r="F18" s="222"/>
      <c r="G18" s="222"/>
      <c r="H18" s="222"/>
      <c r="I18" s="222"/>
      <c r="J18" s="222"/>
      <c r="K18" s="222"/>
      <c r="L18" s="222"/>
      <c r="N18" s="223" t="s">
        <v>26</v>
      </c>
      <c r="O18" s="223"/>
      <c r="P18" s="223"/>
      <c r="Q18" s="223"/>
      <c r="R18" s="222"/>
      <c r="S18" s="222"/>
      <c r="T18" s="222"/>
      <c r="U18" s="222"/>
      <c r="V18" s="222"/>
      <c r="W18" s="222"/>
      <c r="X18" s="222"/>
      <c r="Y18" s="222"/>
    </row>
    <row r="19" spans="1:25" ht="13.5" thickBot="1" x14ac:dyDescent="0.35">
      <c r="A19" s="102">
        <v>1</v>
      </c>
      <c r="B19" s="103" t="str">
        <f>'pavouk-B2'!F64</f>
        <v xml:space="preserve"> </v>
      </c>
      <c r="C19" s="104"/>
      <c r="D19" s="105" t="str">
        <f>'pavouk-B2'!F66</f>
        <v xml:space="preserve"> </v>
      </c>
      <c r="E19" s="106"/>
      <c r="F19" s="107"/>
      <c r="G19" s="107"/>
      <c r="H19" s="107"/>
      <c r="I19" s="108"/>
      <c r="J19" s="62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02">
        <v>1</v>
      </c>
      <c r="O19" s="103" t="str">
        <f>'pavouk-B2'!G18</f>
        <v xml:space="preserve"> </v>
      </c>
      <c r="P19" s="104" t="s">
        <v>10</v>
      </c>
      <c r="Q19" s="105" t="str">
        <f>'pavouk-B2'!G50</f>
        <v xml:space="preserve"> </v>
      </c>
      <c r="R19" s="106"/>
      <c r="S19" s="107"/>
      <c r="T19" s="107"/>
      <c r="U19" s="107"/>
      <c r="V19" s="108"/>
      <c r="W19" s="109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0" t="s">
        <v>7</v>
      </c>
      <c r="Y19" s="111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N18:Y18"/>
    <mergeCell ref="A18:L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66"/>
  <sheetViews>
    <sheetView topLeftCell="A21" workbookViewId="0">
      <selection activeCell="A40" sqref="A40:A41"/>
    </sheetView>
  </sheetViews>
  <sheetFormatPr defaultRowHeight="13" x14ac:dyDescent="0.3"/>
  <cols>
    <col min="1" max="2" width="2.7265625" style="2" customWidth="1"/>
    <col min="3" max="3" width="18.7265625" style="2" customWidth="1"/>
    <col min="4" max="7" width="18.7265625" style="3" customWidth="1"/>
    <col min="9" max="9" width="16.453125" customWidth="1"/>
  </cols>
  <sheetData>
    <row r="1" spans="1:7" ht="31" customHeight="1" x14ac:dyDescent="0.25">
      <c r="A1" s="91"/>
      <c r="B1" s="195" t="s">
        <v>81</v>
      </c>
      <c r="C1" s="195"/>
      <c r="D1" s="195"/>
      <c r="E1" s="195"/>
      <c r="F1" s="195"/>
      <c r="G1" s="195"/>
    </row>
    <row r="2" spans="1:7" ht="12" customHeight="1" x14ac:dyDescent="0.3">
      <c r="A2" s="216"/>
      <c r="B2" s="153">
        <v>33</v>
      </c>
      <c r="C2" s="74" t="str">
        <f>IF(A2&gt;0,VLOOKUP(A2,seznam!$A$2:$C$129,3),"------")</f>
        <v>------</v>
      </c>
      <c r="D2" s="75"/>
      <c r="E2" s="75"/>
      <c r="F2" s="220" t="str">
        <f>'1.st A+B'!Y2</f>
        <v>Strážnice 25.1.2025</v>
      </c>
      <c r="G2" s="221"/>
    </row>
    <row r="3" spans="1:7" ht="12" customHeight="1" x14ac:dyDescent="0.3">
      <c r="A3" s="217"/>
      <c r="B3" s="218"/>
      <c r="C3" s="92" t="str">
        <f>IF(A2&gt;0,VLOOKUP(A2,seznam!$A$2:$C$129,2),"------")</f>
        <v>------</v>
      </c>
      <c r="D3" s="75"/>
      <c r="E3" s="75"/>
      <c r="F3" s="221"/>
      <c r="G3" s="221"/>
    </row>
    <row r="4" spans="1:7" ht="12" customHeight="1" x14ac:dyDescent="0.3">
      <c r="A4" s="216"/>
      <c r="B4" s="218">
        <v>34</v>
      </c>
      <c r="C4" s="76" t="str">
        <f>IF(A4&gt;0,VLOOKUP(A4,seznam!$A$2:$C$129,3),"------")</f>
        <v>------</v>
      </c>
      <c r="D4" s="77" t="str">
        <f>IF('zap_útěcha-B2'!J2&gt;'zap_útěcha-B2'!L2,'zap_útěcha-B2'!B2,IF('zap_útěcha-B2'!J2&lt;'zap_útěcha-B2'!L2,'zap_útěcha-B2'!D2," "))</f>
        <v xml:space="preserve"> </v>
      </c>
      <c r="E4" s="75"/>
      <c r="F4" s="75"/>
      <c r="G4" s="75"/>
    </row>
    <row r="5" spans="1:7" ht="12" customHeight="1" x14ac:dyDescent="0.3">
      <c r="A5" s="217"/>
      <c r="B5" s="218"/>
      <c r="C5" s="93" t="str">
        <f>IF(A4&gt;0,VLOOKUP(A4,seznam!$A$2:$C$129,2),"------")</f>
        <v>------</v>
      </c>
      <c r="D5" s="75" t="str">
        <f>IF('zap_útěcha-B2'!J2&gt;'zap_útěcha-B2'!L2,CONCATENATE('zap_útěcha-B2'!J2,":",'zap_útěcha-B2'!L2,"   (",'zap_útěcha-B2'!E2,";",'zap_útěcha-B2'!F2,";",'zap_útěcha-B2'!G2,";",'zap_útěcha-B2'!H2,";",'zap_útěcha-B2'!I2,")"),IF('zap_útěcha-B2'!J2&lt;'zap_útěcha-B2'!L2,CONCATENATE('zap_útěcha-B2'!L2,":",'zap_útěcha-B2'!J2,"   (",IF('zap_útěcha-B2'!E2="0","-0",-'zap_útěcha-B2'!E2),";",IF('zap_útěcha-B2'!F2="0","-0",-'zap_útěcha-B2'!F2),";",IF('zap_útěcha-B2'!G2="0","-0",-'zap_útěcha-B2'!G2),";",IF('zap_útěcha-B2'!H2="0","-0",IF(LEN('zap_útěcha-B2'!H2)&gt;0,-'zap_útěcha-B2'!H2,'zap_útěcha-B2'!H2)),";",IF(LEN('zap_útěcha-B2'!I2)&gt;0,-'zap_útěcha-B2'!I2,'zap_útěcha-B2'!I2),")")," "))</f>
        <v xml:space="preserve"> </v>
      </c>
      <c r="E5" s="78"/>
      <c r="F5" s="75"/>
      <c r="G5" s="75"/>
    </row>
    <row r="6" spans="1:7" ht="12" customHeight="1" x14ac:dyDescent="0.3">
      <c r="A6" s="216"/>
      <c r="B6" s="218">
        <v>35</v>
      </c>
      <c r="C6" s="74" t="str">
        <f>IF(A6&gt;0,VLOOKUP(A6,seznam!$A$2:$C$129,3),"------")</f>
        <v>------</v>
      </c>
      <c r="D6" s="75"/>
      <c r="E6" s="79" t="str">
        <f>IF('zap_útěcha-B2'!W2&gt;'zap_útěcha-B2'!Y2,'zap_útěcha-B2'!O2,IF('zap_útěcha-B2'!W2&lt;'zap_útěcha-B2'!Y2,'zap_útěcha-B2'!Q2," "))</f>
        <v xml:space="preserve"> </v>
      </c>
      <c r="F6" s="75"/>
      <c r="G6" s="75"/>
    </row>
    <row r="7" spans="1:7" ht="12" customHeight="1" x14ac:dyDescent="0.3">
      <c r="A7" s="217"/>
      <c r="B7" s="218"/>
      <c r="C7" s="92" t="str">
        <f>IF(A6&gt;0,VLOOKUP(A6,seznam!$A$2:$C$129,2),"------")</f>
        <v>------</v>
      </c>
      <c r="D7" s="75"/>
      <c r="E7" s="78" t="str">
        <f>IF('zap_útěcha-B2'!W2&gt;'zap_útěcha-B2'!Y2,CONCATENATE('zap_útěcha-B2'!W2,":",'zap_útěcha-B2'!Y2,"   (",'zap_útěcha-B2'!R2,";",'zap_útěcha-B2'!S2,";",'zap_útěcha-B2'!T2,";",'zap_útěcha-B2'!U2,";",'zap_útěcha-B2'!V2,")"),IF('zap_útěcha-B2'!W2&lt;'zap_útěcha-B2'!Y2,CONCATENATE('zap_útěcha-B2'!Y2,":",'zap_útěcha-B2'!W2,"   (",IF('zap_útěcha-B2'!R2="0","-0",-'zap_útěcha-B2'!R2),";",IF('zap_útěcha-B2'!S2="0","-0",-'zap_útěcha-B2'!S2),";",IF('zap_útěcha-B2'!T2="0","-0",-'zap_útěcha-B2'!T2),";",IF('zap_útěcha-B2'!U2="0","-0",IF(LEN('zap_útěcha-B2'!U2)&gt;0,-'zap_útěcha-B2'!U2,'zap_útěcha-B2'!U2)),";",IF(LEN('zap_útěcha-B2'!V2)&gt;0,-'zap_útěcha-B2'!V2,'zap_útěcha-B2'!V2),")")," "))</f>
        <v xml:space="preserve"> </v>
      </c>
      <c r="F7" s="78"/>
      <c r="G7" s="75"/>
    </row>
    <row r="8" spans="1:7" ht="12" customHeight="1" x14ac:dyDescent="0.3">
      <c r="A8" s="216"/>
      <c r="B8" s="218">
        <v>36</v>
      </c>
      <c r="C8" s="76" t="str">
        <f>IF(A8&gt;0,VLOOKUP(A8,seznam!$A$2:$C$129,3),"------")</f>
        <v>------</v>
      </c>
      <c r="D8" s="77" t="str">
        <f>IF('zap_útěcha-B2'!J3&gt;'zap_útěcha-B2'!L3,'zap_útěcha-B2'!B3,IF('zap_útěcha-B2'!J3&lt;'zap_útěcha-B2'!L3,'zap_útěcha-B2'!D3," "))</f>
        <v xml:space="preserve"> </v>
      </c>
      <c r="E8" s="78"/>
      <c r="F8" s="78"/>
      <c r="G8" s="75"/>
    </row>
    <row r="9" spans="1:7" ht="12" customHeight="1" x14ac:dyDescent="0.3">
      <c r="A9" s="217"/>
      <c r="B9" s="218"/>
      <c r="C9" s="93" t="str">
        <f>IF(A8&gt;0,VLOOKUP(A8,seznam!$A$2:$C$129,2),"------")</f>
        <v>------</v>
      </c>
      <c r="D9" s="75" t="str">
        <f>IF('zap_útěcha-B2'!J3&gt;'zap_útěcha-B2'!L3,CONCATENATE('zap_útěcha-B2'!J3,":",'zap_útěcha-B2'!L3,"   (",'zap_útěcha-B2'!E3,";",'zap_útěcha-B2'!F3,";",'zap_útěcha-B2'!G3,";",'zap_útěcha-B2'!H3,";",'zap_útěcha-B2'!I3,")"),IF('zap_útěcha-B2'!J3&lt;'zap_útěcha-B2'!L3,CONCATENATE('zap_útěcha-B2'!L3,":",'zap_útěcha-B2'!J3,"   (",IF('zap_útěcha-B2'!E3="0","-0",-'zap_útěcha-B2'!E3),";",IF('zap_útěcha-B2'!F3="0","-0",-'zap_útěcha-B2'!F3),";",IF('zap_útěcha-B2'!G3="0","-0",-'zap_útěcha-B2'!G3),";",IF('zap_útěcha-B2'!H3="0","-0",IF(LEN('zap_útěcha-B2'!H3)&gt;0,-'zap_útěcha-B2'!H3,'zap_útěcha-B2'!H3)),";",IF(LEN('zap_útěcha-B2'!I3)&gt;0,-'zap_útěcha-B2'!I3,'zap_útěcha-B2'!I3),")")," "))</f>
        <v xml:space="preserve"> </v>
      </c>
      <c r="E9" s="75"/>
      <c r="F9" s="78"/>
      <c r="G9" s="75"/>
    </row>
    <row r="10" spans="1:7" ht="12" customHeight="1" x14ac:dyDescent="0.3">
      <c r="A10" s="216"/>
      <c r="B10" s="218">
        <v>37</v>
      </c>
      <c r="C10" s="74" t="str">
        <f>IF(A10&gt;0,VLOOKUP(A10,seznam!$A$2:$C$129,3),"------")</f>
        <v>------</v>
      </c>
      <c r="D10" s="75"/>
      <c r="E10" s="75"/>
      <c r="F10" s="79" t="str">
        <f>IF('zap_útěcha-B2'!W11&gt;'zap_útěcha-B2'!Y11,'zap_útěcha-B2'!O11,IF('zap_útěcha-B2'!W11&lt;'zap_útěcha-B2'!Y11,'zap_útěcha-B2'!Q11," "))</f>
        <v xml:space="preserve"> </v>
      </c>
      <c r="G10" s="75"/>
    </row>
    <row r="11" spans="1:7" ht="12" customHeight="1" x14ac:dyDescent="0.3">
      <c r="A11" s="217"/>
      <c r="B11" s="218"/>
      <c r="C11" s="92" t="str">
        <f>IF(A10&gt;0,VLOOKUP(A10,seznam!$A$2:$C$129,2),"------")</f>
        <v>------</v>
      </c>
      <c r="D11" s="75"/>
      <c r="E11" s="75"/>
      <c r="F11" s="78" t="str">
        <f>IF('zap_útěcha-B2'!W11&gt;'zap_útěcha-B2'!Y11,CONCATENATE('zap_útěcha-B2'!W11,":",'zap_útěcha-B2'!Y11,"   (",'zap_útěcha-B2'!R11,";",'zap_útěcha-B2'!S11,";",'zap_útěcha-B2'!T11,";",'zap_útěcha-B2'!U11,";",'zap_útěcha-B2'!V11,")"),IF('zap_útěcha-B2'!W11&lt;'zap_útěcha-B2'!Y11,CONCATENATE('zap_útěcha-B2'!Y11,":",'zap_útěcha-B2'!W11,"   (",IF('zap_útěcha-B2'!R11="0","-0",-'zap_útěcha-B2'!R11),";",IF('zap_útěcha-B2'!S11="0","-0",-'zap_útěcha-B2'!S11),";",IF('zap_útěcha-B2'!T11="0","-0",-'zap_útěcha-B2'!T11),";",IF('zap_útěcha-B2'!U11="0","-0",IF(LEN('zap_útěcha-B2'!U11)&gt;0,-'zap_útěcha-B2'!U11,'zap_útěcha-B2'!U11)),";",IF(LEN('zap_útěcha-B2'!V11)&gt;0,-'zap_útěcha-B2'!V11,'zap_útěcha-B2'!V11),")")," "))</f>
        <v xml:space="preserve"> </v>
      </c>
      <c r="G11" s="78"/>
    </row>
    <row r="12" spans="1:7" ht="12" customHeight="1" x14ac:dyDescent="0.3">
      <c r="A12" s="216"/>
      <c r="B12" s="218">
        <v>38</v>
      </c>
      <c r="C12" s="76" t="str">
        <f>IF(A12&gt;0,VLOOKUP(A12,seznam!$A$2:$C$129,3),"------")</f>
        <v>------</v>
      </c>
      <c r="D12" s="77" t="str">
        <f>IF('zap_útěcha-B2'!J4&gt;'zap_útěcha-B2'!L4,'zap_útěcha-B2'!B4,IF('zap_útěcha-B2'!J4&lt;'zap_útěcha-B2'!L4,'zap_útěcha-B2'!D4," "))</f>
        <v xml:space="preserve"> </v>
      </c>
      <c r="E12" s="75"/>
      <c r="F12" s="78"/>
      <c r="G12" s="78"/>
    </row>
    <row r="13" spans="1:7" ht="12" customHeight="1" x14ac:dyDescent="0.3">
      <c r="A13" s="217"/>
      <c r="B13" s="218"/>
      <c r="C13" s="93" t="str">
        <f>IF(A12&gt;0,VLOOKUP(A12,seznam!$A$2:$C$129,2),"------")</f>
        <v>------</v>
      </c>
      <c r="D13" s="75" t="str">
        <f>IF('zap_útěcha-B2'!J4&gt;'zap_útěcha-B2'!L4,CONCATENATE('zap_útěcha-B2'!J4,":",'zap_útěcha-B2'!L4,"   (",'zap_útěcha-B2'!E4,";",'zap_útěcha-B2'!F4,";",'zap_útěcha-B2'!G4,";",'zap_útěcha-B2'!H4,";",'zap_útěcha-B2'!I4,")"),IF('zap_útěcha-B2'!J4&lt;'zap_útěcha-B2'!L4,CONCATENATE('zap_útěcha-B2'!L4,":",'zap_útěcha-B2'!J4,"   (",IF('zap_útěcha-B2'!E4="0","-0",-'zap_útěcha-B2'!E4),";",IF('zap_útěcha-B2'!F4="0","-0",-'zap_útěcha-B2'!F4),";",IF('zap_útěcha-B2'!G4="0","-0",-'zap_útěcha-B2'!G4),";",IF('zap_útěcha-B2'!H4="0","-0",IF(LEN('zap_útěcha-B2'!H4)&gt;0,-'zap_útěcha-B2'!H4,'zap_útěcha-B2'!H4)),";",IF(LEN('zap_útěcha-B2'!I4)&gt;0,-'zap_útěcha-B2'!I4,'zap_útěcha-B2'!I4),")")," "))</f>
        <v xml:space="preserve"> </v>
      </c>
      <c r="E13" s="78"/>
      <c r="F13" s="78"/>
      <c r="G13" s="78"/>
    </row>
    <row r="14" spans="1:7" ht="12" customHeight="1" x14ac:dyDescent="0.3">
      <c r="A14" s="216"/>
      <c r="B14" s="218">
        <v>39</v>
      </c>
      <c r="C14" s="74" t="str">
        <f>IF(A14&gt;0,VLOOKUP(A14,seznam!$A$2:$C$129,3),"------")</f>
        <v>------</v>
      </c>
      <c r="D14" s="75"/>
      <c r="E14" s="79" t="str">
        <f>IF('zap_útěcha-B2'!W3&gt;'zap_útěcha-B2'!Y3,'zap_útěcha-B2'!O3,IF('zap_útěcha-B2'!W3&lt;'zap_útěcha-B2'!Y3,'zap_útěcha-B2'!Q3," "))</f>
        <v xml:space="preserve"> </v>
      </c>
      <c r="F14" s="78"/>
      <c r="G14" s="78"/>
    </row>
    <row r="15" spans="1:7" ht="12" customHeight="1" x14ac:dyDescent="0.3">
      <c r="A15" s="217"/>
      <c r="B15" s="218"/>
      <c r="C15" s="92" t="str">
        <f>IF(A14&gt;0,VLOOKUP(A14,seznam!$A$2:$C$129,2),"------")</f>
        <v>------</v>
      </c>
      <c r="D15" s="75"/>
      <c r="E15" s="78" t="str">
        <f>IF('zap_útěcha-B2'!W3&gt;'zap_útěcha-B2'!Y3,CONCATENATE('zap_útěcha-B2'!W3,":",'zap_útěcha-B2'!Y3,"   (",'zap_útěcha-B2'!R3,";",'zap_útěcha-B2'!S3,";",'zap_útěcha-B2'!T3,";",'zap_útěcha-B2'!U3,";",'zap_útěcha-B2'!V3,")"),IF('zap_útěcha-B2'!W3&lt;'zap_útěcha-B2'!Y3,CONCATENATE('zap_útěcha-B2'!Y3,":",'zap_útěcha-B2'!W3,"   (",IF('zap_útěcha-B2'!R3="0","-0",-'zap_útěcha-B2'!R3),";",IF('zap_útěcha-B2'!S3="0","-0",-'zap_útěcha-B2'!S3),";",IF('zap_útěcha-B2'!T3="0","-0",-'zap_útěcha-B2'!T3),";",IF('zap_útěcha-B2'!U3="0","-0",IF(LEN('zap_útěcha-B2'!U3)&gt;0,-'zap_útěcha-B2'!U3,'zap_útěcha-B2'!U3)),";",IF(LEN('zap_útěcha-B2'!V3)&gt;0,-'zap_útěcha-B2'!V3,'zap_útěcha-B2'!V3),")")," "))</f>
        <v xml:space="preserve"> </v>
      </c>
      <c r="F15" s="75"/>
      <c r="G15" s="78"/>
    </row>
    <row r="16" spans="1:7" ht="12" customHeight="1" x14ac:dyDescent="0.3">
      <c r="A16" s="216"/>
      <c r="B16" s="218">
        <v>40</v>
      </c>
      <c r="C16" s="76" t="str">
        <f>IF(A16&gt;0,VLOOKUP(A16,seznam!$A$2:$C$129,3),"------")</f>
        <v>------</v>
      </c>
      <c r="D16" s="77" t="str">
        <f>IF('zap_útěcha-B2'!J5&gt;'zap_útěcha-B2'!L5,'zap_útěcha-B2'!B5,IF('zap_útěcha-B2'!J5&lt;'zap_útěcha-B2'!L5,'zap_útěcha-B2'!D5," "))</f>
        <v xml:space="preserve"> </v>
      </c>
      <c r="E16" s="78"/>
      <c r="F16" s="75"/>
      <c r="G16" s="78"/>
    </row>
    <row r="17" spans="1:7" ht="12" customHeight="1" x14ac:dyDescent="0.3">
      <c r="A17" s="217"/>
      <c r="B17" s="218"/>
      <c r="C17" s="93" t="str">
        <f>IF(A16&gt;0,VLOOKUP(A16,seznam!$A$2:$C$129,2),"------")</f>
        <v>------</v>
      </c>
      <c r="D17" s="75" t="str">
        <f>IF('zap_útěcha-B2'!J5&gt;'zap_útěcha-B2'!L5,CONCATENATE('zap_útěcha-B2'!J5,":",'zap_útěcha-B2'!L5,"   (",'zap_útěcha-B2'!E5,";",'zap_útěcha-B2'!F5,";",'zap_útěcha-B2'!G5,";",'zap_útěcha-B2'!H5,";",'zap_útěcha-B2'!I5,")"),IF('zap_útěcha-B2'!J5&lt;'zap_útěcha-B2'!L5,CONCATENATE('zap_útěcha-B2'!L5,":",'zap_útěcha-B2'!J5,"   (",IF('zap_útěcha-B2'!E5="0","-0",-'zap_útěcha-B2'!E5),";",IF('zap_útěcha-B2'!F5="0","-0",-'zap_útěcha-B2'!F5),";",IF('zap_útěcha-B2'!G5="0","-0",-'zap_útěcha-B2'!G5),";",IF('zap_útěcha-B2'!H5="0","-0",IF(LEN('zap_útěcha-B2'!H5)&gt;0,-'zap_útěcha-B2'!H5,'zap_útěcha-B2'!H5)),";",IF(LEN('zap_útěcha-B2'!I5)&gt;0,-'zap_útěcha-B2'!I5,'zap_útěcha-B2'!I5),")")," "))</f>
        <v xml:space="preserve"> </v>
      </c>
      <c r="E17" s="75"/>
      <c r="F17" s="75"/>
      <c r="G17" s="78"/>
    </row>
    <row r="18" spans="1:7" ht="12" customHeight="1" x14ac:dyDescent="0.3">
      <c r="A18" s="216"/>
      <c r="B18" s="218">
        <v>41</v>
      </c>
      <c r="C18" s="74" t="str">
        <f>IF(A18&gt;0,VLOOKUP(A18,seznam!$A$2:$C$129,3),"------")</f>
        <v>------</v>
      </c>
      <c r="D18" s="75"/>
      <c r="E18" s="75"/>
      <c r="F18" s="75"/>
      <c r="G18" s="79" t="str">
        <f>IF('zap_útěcha-B2'!W16&gt;'zap_útěcha-B2'!Y16,'zap_útěcha-B2'!O16,IF('zap_útěcha-B2'!W16&lt;'zap_útěcha-B2'!Y16,'zap_útěcha-B2'!Q16," "))</f>
        <v xml:space="preserve"> </v>
      </c>
    </row>
    <row r="19" spans="1:7" ht="12" customHeight="1" x14ac:dyDescent="0.3">
      <c r="A19" s="217"/>
      <c r="B19" s="218"/>
      <c r="C19" s="92" t="str">
        <f>IF(A18&gt;0,VLOOKUP(A18,seznam!$A$2:$C$129,2),"------")</f>
        <v>------</v>
      </c>
      <c r="D19" s="75"/>
      <c r="E19" s="75"/>
      <c r="F19" s="75"/>
      <c r="G19" s="80" t="str">
        <f>IF('zap_útěcha-B2'!W16&gt;'zap_útěcha-B2'!Y16,CONCATENATE('zap_útěcha-B2'!W16,":",'zap_útěcha-B2'!Y16,"   (",'zap_útěcha-B2'!R16,";",'zap_útěcha-B2'!S16,";",'zap_útěcha-B2'!T16,";",'zap_útěcha-B2'!U16,";",'zap_útěcha-B2'!V16,")"),IF('zap_útěcha-B2'!W16&lt;'zap_útěcha-B2'!Y16,CONCATENATE('zap_útěcha-B2'!Y16,":",'zap_útěcha-B2'!W16,"   (",IF('zap_útěcha-B2'!R16="0","-0",-'zap_útěcha-B2'!R16),";",IF('zap_útěcha-B2'!S16="0","-0",-'zap_útěcha-B2'!S16),";",IF('zap_útěcha-B2'!T16="0","-0",-'zap_útěcha-B2'!T16),";",IF('zap_útěcha-B2'!U16="0","-0",IF(LEN('zap_útěcha-B2'!U16)&gt;0,-'zap_útěcha-B2'!U16,'zap_útěcha-B2'!U16)),";",IF(LEN('zap_útěcha-B2'!V16)&gt;0,-'zap_útěcha-B2'!V16,'zap_útěcha-B2'!V16),")")," "))</f>
        <v xml:space="preserve"> </v>
      </c>
    </row>
    <row r="20" spans="1:7" ht="12" customHeight="1" x14ac:dyDescent="0.3">
      <c r="A20" s="216"/>
      <c r="B20" s="218">
        <v>42</v>
      </c>
      <c r="C20" s="76" t="str">
        <f>IF(A20&gt;0,VLOOKUP(A20,seznam!$A$2:$C$129,3),"------")</f>
        <v>------</v>
      </c>
      <c r="D20" s="77" t="str">
        <f>IF('zap_útěcha-B2'!J6&gt;'zap_útěcha-B2'!L6,'zap_útěcha-B2'!B6,IF('zap_útěcha-B2'!J6&lt;'zap_útěcha-B2'!L6,'zap_útěcha-B2'!D6," "))</f>
        <v xml:space="preserve"> </v>
      </c>
      <c r="E20" s="75"/>
      <c r="F20" s="75"/>
      <c r="G20" s="81"/>
    </row>
    <row r="21" spans="1:7" ht="12" customHeight="1" x14ac:dyDescent="0.3">
      <c r="A21" s="217"/>
      <c r="B21" s="218"/>
      <c r="C21" s="93" t="str">
        <f>IF(A20&gt;0,VLOOKUP(A20,seznam!$A$2:$C$129,2),"------")</f>
        <v>------</v>
      </c>
      <c r="D21" s="75" t="str">
        <f>IF('zap_útěcha-B2'!J6&gt;'zap_útěcha-B2'!L6,CONCATENATE('zap_útěcha-B2'!J6,":",'zap_útěcha-B2'!L6,"   (",'zap_útěcha-B2'!E6,";",'zap_útěcha-B2'!F6,";",'zap_útěcha-B2'!G6,";",'zap_útěcha-B2'!H6,";",'zap_útěcha-B2'!I6,")"),IF('zap_útěcha-B2'!J6&lt;'zap_útěcha-B2'!L6,CONCATENATE('zap_útěcha-B2'!L6,":",'zap_útěcha-B2'!J6,"   (",IF('zap_útěcha-B2'!E6="0","-0",-'zap_útěcha-B2'!E6),";",IF('zap_útěcha-B2'!F6="0","-0",-'zap_útěcha-B2'!F6),";",IF('zap_útěcha-B2'!G6="0","-0",-'zap_útěcha-B2'!G6),";",IF('zap_útěcha-B2'!H6="0","-0",IF(LEN('zap_útěcha-B2'!H6)&gt;0,-'zap_útěcha-B2'!H6,'zap_útěcha-B2'!H6)),";",IF(LEN('zap_útěcha-B2'!I6)&gt;0,-'zap_útěcha-B2'!I6,'zap_útěcha-B2'!I6),")")," "))</f>
        <v xml:space="preserve"> </v>
      </c>
      <c r="E21" s="78"/>
      <c r="F21" s="75"/>
      <c r="G21" s="81"/>
    </row>
    <row r="22" spans="1:7" ht="12" customHeight="1" x14ac:dyDescent="0.3">
      <c r="A22" s="216"/>
      <c r="B22" s="218">
        <v>43</v>
      </c>
      <c r="C22" s="74" t="str">
        <f>IF(A22&gt;0,VLOOKUP(A22,seznam!$A$2:$C$129,3),"------")</f>
        <v>------</v>
      </c>
      <c r="D22" s="75"/>
      <c r="E22" s="79" t="str">
        <f>IF('zap_útěcha-B2'!W4&gt;'zap_útěcha-B2'!Y4,'zap_útěcha-B2'!O4,IF('zap_útěcha-B2'!W4&lt;'zap_útěcha-B2'!Y4,'zap_útěcha-B2'!Q4," "))</f>
        <v xml:space="preserve"> </v>
      </c>
      <c r="F22" s="75"/>
      <c r="G22" s="81"/>
    </row>
    <row r="23" spans="1:7" ht="12" customHeight="1" x14ac:dyDescent="0.3">
      <c r="A23" s="217"/>
      <c r="B23" s="218"/>
      <c r="C23" s="92" t="str">
        <f>IF(A22&gt;0,VLOOKUP(A22,seznam!$A$2:$C$129,2),"------")</f>
        <v>------</v>
      </c>
      <c r="D23" s="75"/>
      <c r="E23" s="78" t="str">
        <f>IF('zap_útěcha-B2'!W4&gt;'zap_útěcha-B2'!Y4,CONCATENATE('zap_útěcha-B2'!W4,":",'zap_útěcha-B2'!Y4,"   (",'zap_útěcha-B2'!R4,";",'zap_útěcha-B2'!S4,";",'zap_útěcha-B2'!T4,";",'zap_útěcha-B2'!U4,";",'zap_útěcha-B2'!V4,")"),IF('zap_útěcha-B2'!W4&lt;'zap_útěcha-B2'!Y4,CONCATENATE('zap_útěcha-B2'!Y4,":",'zap_útěcha-B2'!W4,"   (",IF('zap_útěcha-B2'!R4="0","-0",-'zap_útěcha-B2'!R4),";",IF('zap_útěcha-B2'!S4="0","-0",-'zap_útěcha-B2'!S4),";",IF('zap_útěcha-B2'!T4="0","-0",-'zap_útěcha-B2'!T4),";",IF('zap_útěcha-B2'!U4="0","-0",IF(LEN('zap_útěcha-B2'!U4)&gt;0,-'zap_útěcha-B2'!U4,'zap_útěcha-B2'!U4)),";",IF(LEN('zap_útěcha-B2'!V4)&gt;0,-'zap_útěcha-B2'!V4,'zap_útěcha-B2'!V4),")")," "))</f>
        <v xml:space="preserve"> </v>
      </c>
      <c r="F23" s="78"/>
      <c r="G23" s="81"/>
    </row>
    <row r="24" spans="1:7" ht="12" customHeight="1" x14ac:dyDescent="0.3">
      <c r="A24" s="216"/>
      <c r="B24" s="218">
        <v>44</v>
      </c>
      <c r="C24" s="76" t="str">
        <f>IF(A24&gt;0,VLOOKUP(A24,seznam!$A$2:$C$129,3),"------")</f>
        <v>------</v>
      </c>
      <c r="D24" s="77" t="str">
        <f>IF('zap_útěcha-B2'!J7&gt;'zap_útěcha-B2'!L7,'zap_útěcha-B2'!B7,IF('zap_útěcha-B2'!J7&lt;'zap_útěcha-B2'!L7,'zap_útěcha-B2'!D7," "))</f>
        <v xml:space="preserve"> </v>
      </c>
      <c r="E24" s="78"/>
      <c r="F24" s="78"/>
      <c r="G24" s="81"/>
    </row>
    <row r="25" spans="1:7" ht="12" customHeight="1" x14ac:dyDescent="0.3">
      <c r="A25" s="217"/>
      <c r="B25" s="218"/>
      <c r="C25" s="93" t="str">
        <f>IF(A24&gt;0,VLOOKUP(A24,seznam!$A$2:$C$129,2),"------")</f>
        <v>------</v>
      </c>
      <c r="D25" s="75" t="str">
        <f>IF('zap_útěcha-B2'!J7&gt;'zap_útěcha-B2'!L7,CONCATENATE('zap_útěcha-B2'!J7,":",'zap_útěcha-B2'!L7,"   (",'zap_útěcha-B2'!E7,";",'zap_útěcha-B2'!F7,";",'zap_útěcha-B2'!G7,";",'zap_útěcha-B2'!H7,";",'zap_útěcha-B2'!I7,")"),IF('zap_útěcha-B2'!J7&lt;'zap_útěcha-B2'!L7,CONCATENATE('zap_útěcha-B2'!L7,":",'zap_útěcha-B2'!J7,"   (",IF('zap_útěcha-B2'!E7="0","-0",-'zap_útěcha-B2'!E7),";",IF('zap_útěcha-B2'!F7="0","-0",-'zap_útěcha-B2'!F7),";",IF('zap_útěcha-B2'!G7="0","-0",-'zap_útěcha-B2'!G7),";",IF('zap_útěcha-B2'!H7="0","-0",IF(LEN('zap_útěcha-B2'!H7)&gt;0,-'zap_útěcha-B2'!H7,'zap_útěcha-B2'!H7)),";",IF(LEN('zap_útěcha-B2'!I7)&gt;0,-'zap_útěcha-B2'!I7,'zap_útěcha-B2'!I7),")")," "))</f>
        <v xml:space="preserve"> </v>
      </c>
      <c r="E25" s="75"/>
      <c r="F25" s="78"/>
      <c r="G25" s="81"/>
    </row>
    <row r="26" spans="1:7" ht="12" customHeight="1" x14ac:dyDescent="0.3">
      <c r="A26" s="216"/>
      <c r="B26" s="218">
        <v>45</v>
      </c>
      <c r="C26" s="74" t="str">
        <f>IF(A26&gt;0,VLOOKUP(A26,seznam!$A$2:$C$129,3),"------")</f>
        <v>------</v>
      </c>
      <c r="D26" s="75"/>
      <c r="E26" s="75"/>
      <c r="F26" s="79" t="str">
        <f>IF('zap_útěcha-B2'!W12&gt;'zap_útěcha-B2'!Y12,'zap_útěcha-B2'!O12,IF('zap_útěcha-B2'!W12&lt;'zap_útěcha-B2'!Y12,'zap_útěcha-B2'!Q12," "))</f>
        <v xml:space="preserve"> </v>
      </c>
      <c r="G26" s="81"/>
    </row>
    <row r="27" spans="1:7" ht="12" customHeight="1" x14ac:dyDescent="0.3">
      <c r="A27" s="217"/>
      <c r="B27" s="218"/>
      <c r="C27" s="92" t="str">
        <f>IF(A26&gt;0,VLOOKUP(A26,seznam!$A$2:$C$129,2),"------")</f>
        <v>------</v>
      </c>
      <c r="D27" s="75"/>
      <c r="E27" s="75"/>
      <c r="F27" s="78" t="str">
        <f>IF('zap_útěcha-B2'!W12&gt;'zap_útěcha-B2'!Y12,CONCATENATE('zap_útěcha-B2'!W12,":",'zap_útěcha-B2'!Y12,"   (",'zap_útěcha-B2'!R12,";",'zap_útěcha-B2'!S12,";",'zap_útěcha-B2'!T12,";",'zap_útěcha-B2'!U12,";",'zap_útěcha-B2'!V12,")"),IF('zap_útěcha-B2'!W12&lt;'zap_útěcha-B2'!Y12,CONCATENATE('zap_útěcha-B2'!Y12,":",'zap_útěcha-B2'!W12,"   (",IF('zap_útěcha-B2'!R12="0","-0",-'zap_útěcha-B2'!R12),";",IF('zap_útěcha-B2'!S12="0","-0",-'zap_útěcha-B2'!S12),";",IF('zap_útěcha-B2'!T12="0","-0",-'zap_útěcha-B2'!T12),";",IF('zap_útěcha-B2'!U12="0","-0",IF(LEN('zap_útěcha-B2'!U12)&gt;0,-'zap_útěcha-B2'!U12,'zap_útěcha-B2'!U12)),";",IF(LEN('zap_útěcha-B2'!V12)&gt;0,-'zap_útěcha-B2'!V12,'zap_útěcha-B2'!V12),")")," "))</f>
        <v xml:space="preserve"> </v>
      </c>
      <c r="G27" s="82"/>
    </row>
    <row r="28" spans="1:7" ht="12" customHeight="1" x14ac:dyDescent="0.3">
      <c r="A28" s="216"/>
      <c r="B28" s="218">
        <v>46</v>
      </c>
      <c r="C28" s="76" t="str">
        <f>IF(A28&gt;0,VLOOKUP(A28,seznam!$A$2:$C$129,3),"------")</f>
        <v>------</v>
      </c>
      <c r="D28" s="77" t="str">
        <f>IF('zap_útěcha-B2'!J8&gt;'zap_útěcha-B2'!L8,'zap_útěcha-B2'!B8,IF('zap_útěcha-B2'!J8&lt;'zap_útěcha-B2'!L8,'zap_útěcha-B2'!D8," "))</f>
        <v xml:space="preserve"> </v>
      </c>
      <c r="E28" s="75"/>
      <c r="F28" s="78"/>
      <c r="G28" s="82"/>
    </row>
    <row r="29" spans="1:7" ht="12" customHeight="1" x14ac:dyDescent="0.3">
      <c r="A29" s="217"/>
      <c r="B29" s="218"/>
      <c r="C29" s="93" t="str">
        <f>IF(A28&gt;0,VLOOKUP(A28,seznam!$A$2:$C$129,2),"------")</f>
        <v>------</v>
      </c>
      <c r="D29" s="75" t="str">
        <f>IF('zap_útěcha-B2'!J8&gt;'zap_útěcha-B2'!L8,CONCATENATE('zap_útěcha-B2'!J8,":",'zap_útěcha-B2'!L8,"   (",'zap_útěcha-B2'!E8,";",'zap_útěcha-B2'!F8,";",'zap_útěcha-B2'!G8,";",'zap_útěcha-B2'!H8,";",'zap_útěcha-B2'!I8,")"),IF('zap_útěcha-B2'!J8&lt;'zap_útěcha-B2'!L8,CONCATENATE('zap_útěcha-B2'!L8,":",'zap_útěcha-B2'!J8,"   (",IF('zap_útěcha-B2'!E8="0","-0",-'zap_útěcha-B2'!E8),";",IF('zap_útěcha-B2'!F8="0","-0",-'zap_útěcha-B2'!F8),";",IF('zap_útěcha-B2'!G8="0","-0",-'zap_útěcha-B2'!G8),";",IF('zap_útěcha-B2'!H8="0","-0",IF(LEN('zap_útěcha-B2'!H8)&gt;0,-'zap_útěcha-B2'!H8,'zap_útěcha-B2'!H8)),";",IF(LEN('zap_útěcha-B2'!I8)&gt;0,-'zap_útěcha-B2'!I8,'zap_útěcha-B2'!I8),")")," "))</f>
        <v xml:space="preserve"> </v>
      </c>
      <c r="E29" s="78"/>
      <c r="F29" s="78"/>
      <c r="G29" s="82"/>
    </row>
    <row r="30" spans="1:7" ht="12" customHeight="1" x14ac:dyDescent="0.3">
      <c r="A30" s="216"/>
      <c r="B30" s="218">
        <v>47</v>
      </c>
      <c r="C30" s="74" t="str">
        <f>IF(A30&gt;0,VLOOKUP(A30,seznam!$A$2:$C$129,3),"------")</f>
        <v>------</v>
      </c>
      <c r="D30" s="75"/>
      <c r="E30" s="79" t="str">
        <f>IF('zap_útěcha-B2'!W5&gt;'zap_útěcha-B2'!Y5,'zap_útěcha-B2'!O5,IF('zap_útěcha-B2'!W5&lt;'zap_útěcha-B2'!Y5,'zap_útěcha-B2'!Q5," "))</f>
        <v xml:space="preserve"> </v>
      </c>
      <c r="F30" s="78"/>
      <c r="G30" s="82"/>
    </row>
    <row r="31" spans="1:7" ht="12" customHeight="1" x14ac:dyDescent="0.3">
      <c r="A31" s="217"/>
      <c r="B31" s="218"/>
      <c r="C31" s="92" t="str">
        <f>IF(A30&gt;0,VLOOKUP(A30,seznam!$A$2:$C$129,2),"------")</f>
        <v>------</v>
      </c>
      <c r="D31" s="75"/>
      <c r="E31" s="78" t="str">
        <f>IF('zap_útěcha-B2'!W5&gt;'zap_útěcha-B2'!Y5,CONCATENATE('zap_útěcha-B2'!W5,":",'zap_útěcha-B2'!Y5,"   (",'zap_útěcha-B2'!R5,";",'zap_útěcha-B2'!S5,";",'zap_útěcha-B2'!T5,";",'zap_útěcha-B2'!U5,";",'zap_útěcha-B2'!V5,")"),IF('zap_útěcha-B2'!W5&lt;'zap_útěcha-B2'!Y5,CONCATENATE('zap_útěcha-B2'!Y5,":",'zap_útěcha-B2'!W5,"   (",IF('zap_útěcha-B2'!R5="0","-0",-'zap_útěcha-B2'!R5),";",IF('zap_útěcha-B2'!S5="0","-0",-'zap_útěcha-B2'!S5),";",IF('zap_útěcha-B2'!T5="0","-0",-'zap_útěcha-B2'!T5),";",IF('zap_útěcha-B2'!U5="0","-0",IF(LEN('zap_útěcha-B2'!U5)&gt;0,-'zap_útěcha-B2'!U5,'zap_útěcha-B2'!U5)),";",IF(LEN('zap_útěcha-B2'!V5)&gt;0,-'zap_útěcha-B2'!V5,'zap_útěcha-B2'!V5),")")," "))</f>
        <v xml:space="preserve"> </v>
      </c>
      <c r="F31" s="75"/>
      <c r="G31" s="82"/>
    </row>
    <row r="32" spans="1:7" ht="12" customHeight="1" x14ac:dyDescent="0.3">
      <c r="A32" s="216"/>
      <c r="B32" s="218">
        <v>48</v>
      </c>
      <c r="C32" s="76" t="str">
        <f>IF(A32&gt;0,VLOOKUP(A32,seznam!$A$2:$C$129,3),"------")</f>
        <v>------</v>
      </c>
      <c r="D32" s="77" t="str">
        <f>IF('zap_útěcha-B2'!J9&gt;'zap_útěcha-B2'!L9,'zap_útěcha-B2'!B9,IF('zap_útěcha-B2'!J9&lt;'zap_útěcha-B2'!L9,'zap_útěcha-B2'!D9," "))</f>
        <v xml:space="preserve"> </v>
      </c>
      <c r="E32" s="78"/>
      <c r="F32" s="75"/>
      <c r="G32" s="82"/>
    </row>
    <row r="33" spans="1:7" ht="12" customHeight="1" x14ac:dyDescent="0.3">
      <c r="A33" s="217"/>
      <c r="B33" s="218"/>
      <c r="C33" s="93" t="str">
        <f>IF(A32&gt;0,VLOOKUP(A32,seznam!$A$2:$C$129,2),"------")</f>
        <v>------</v>
      </c>
      <c r="D33" s="75" t="str">
        <f>IF('zap_útěcha-B2'!J9&gt;'zap_útěcha-B2'!L9,CONCATENATE('zap_útěcha-B2'!J9,":",'zap_útěcha-B2'!L9,"   (",'zap_útěcha-B2'!E9,";",'zap_útěcha-B2'!F9,";",'zap_útěcha-B2'!G9,";",'zap_útěcha-B2'!H9,";",'zap_útěcha-B2'!I9,")"),IF('zap_útěcha-B2'!J9&lt;'zap_útěcha-B2'!L9,CONCATENATE('zap_útěcha-B2'!L9,":",'zap_útěcha-B2'!J9,"   (",IF('zap_útěcha-B2'!E9="0","-0",-'zap_útěcha-B2'!E9),";",IF('zap_útěcha-B2'!F9="0","-0",-'zap_útěcha-B2'!F9),";",IF('zap_útěcha-B2'!G9="0","-0",-'zap_útěcha-B2'!G9),";",IF('zap_útěcha-B2'!H9="0","-0",IF(LEN('zap_útěcha-B2'!H9)&gt;0,-'zap_útěcha-B2'!H9,'zap_útěcha-B2'!H9)),";",IF(LEN('zap_útěcha-B2'!I9)&gt;0,-'zap_útěcha-B2'!I9,'zap_útěcha-B2'!I9),")")," "))</f>
        <v xml:space="preserve"> </v>
      </c>
      <c r="E33" s="75"/>
      <c r="F33" s="75"/>
      <c r="G33" s="82"/>
    </row>
    <row r="34" spans="1:7" ht="12" customHeight="1" x14ac:dyDescent="0.3">
      <c r="A34" s="216"/>
      <c r="B34" s="218">
        <v>49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IF('zap_útěcha-B2'!W19&gt;'zap_útěcha-B2'!Y19,'zap_útěcha-B2'!O19,IF('zap_útěcha-B2'!W19&lt;'zap_útěcha-B2'!Y19,'zap_útěcha-B2'!Q19," "))</f>
        <v xml:space="preserve"> </v>
      </c>
    </row>
    <row r="35" spans="1:7" ht="12" customHeight="1" x14ac:dyDescent="0.3">
      <c r="A35" s="217"/>
      <c r="B35" s="218"/>
      <c r="C35" s="92" t="str">
        <f>IF(A34&gt;0,VLOOKUP(A34,seznam!$A$2:$C$129,2),"------")</f>
        <v>------</v>
      </c>
      <c r="D35" s="75"/>
      <c r="E35" s="75"/>
      <c r="F35" s="75"/>
      <c r="G35" s="82" t="str">
        <f>IF('zap_útěcha-B2'!W19&gt;'zap_útěcha-B2'!Y19,CONCATENATE('zap_útěcha-B2'!W19,":",'zap_útěcha-B2'!Y19,"   (",'zap_útěcha-B2'!R19,";",'zap_útěcha-B2'!S19,";",'zap_útěcha-B2'!T19,";",'zap_útěcha-B2'!U19,";",'zap_útěcha-B2'!V19,")"),IF('zap_útěcha-B2'!W19&lt;'zap_útěcha-B2'!Y19,CONCATENATE('zap_útěcha-B2'!Y19,":",'zap_útěcha-B2'!W19,"   (",IF('zap_útěcha-B2'!R19="0","-0",-'zap_útěcha-B2'!R19),";",IF('zap_útěcha-B2'!S19="0","-0",-'zap_útěcha-B2'!S19),";",IF('zap_útěcha-B2'!T19="0","-0",-'zap_útěcha-B2'!T19),";",IF('zap_útěcha-B2'!U19="0","-0",IF(LEN('zap_útěcha-B2'!U19)&gt;0,-'zap_útěcha-B2'!U19,'zap_útěcha-B2'!U19)),";",IF(LEN('zap_útěcha-B2'!V19)&gt;0,-'zap_útěcha-B2'!V19,'zap_útěcha-B2'!V19),")")," "))</f>
        <v xml:space="preserve"> </v>
      </c>
    </row>
    <row r="36" spans="1:7" ht="12" customHeight="1" x14ac:dyDescent="0.3">
      <c r="A36" s="216"/>
      <c r="B36" s="218">
        <v>50</v>
      </c>
      <c r="C36" s="76" t="str">
        <f>IF(A36&gt;0,VLOOKUP(A36,seznam!$A$2:$C$129,3),"------")</f>
        <v>------</v>
      </c>
      <c r="D36" s="77" t="str">
        <f>IF('zap_útěcha-B2'!J10&gt;'zap_útěcha-B2'!L10,'zap_útěcha-B2'!B10,IF('zap_útěcha-B2'!J10&lt;'zap_útěcha-B2'!L10,'zap_útěcha-B2'!D10," "))</f>
        <v xml:space="preserve"> </v>
      </c>
      <c r="E36" s="75"/>
      <c r="F36" s="75"/>
      <c r="G36" s="82"/>
    </row>
    <row r="37" spans="1:7" ht="12" customHeight="1" x14ac:dyDescent="0.3">
      <c r="A37" s="217"/>
      <c r="B37" s="218"/>
      <c r="C37" s="93" t="str">
        <f>IF(A36&gt;0,VLOOKUP(A36,seznam!$A$2:$C$129,2),"------")</f>
        <v>------</v>
      </c>
      <c r="D37" s="75" t="str">
        <f>IF('zap_útěcha-B2'!J10&gt;'zap_útěcha-B2'!L10,CONCATENATE('zap_útěcha-B2'!J10,":",'zap_útěcha-B2'!L10,"   (",'zap_útěcha-B2'!E10,";",'zap_útěcha-B2'!F10,";",'zap_útěcha-B2'!G10,";",'zap_útěcha-B2'!H10,";",'zap_útěcha-B2'!I10,")"),IF('zap_útěcha-B2'!J10&lt;'zap_útěcha-B2'!L10,CONCATENATE('zap_útěcha-B2'!L10,":",'zap_útěcha-B2'!J10,"   (",IF('zap_útěcha-B2'!E10="0","-0",-'zap_útěcha-B2'!E10),";",IF('zap_útěcha-B2'!F10="0","-0",-'zap_útěcha-B2'!F10),";",IF('zap_útěcha-B2'!G10="0","-0",-'zap_útěcha-B2'!G10),";",IF('zap_útěcha-B2'!H10="0","-0",IF(LEN('zap_útěcha-B2'!H10)&gt;0,-'zap_útěcha-B2'!H10,'zap_útěcha-B2'!H10)),";",IF(LEN('zap_útěcha-B2'!I10)&gt;0,-'zap_útěcha-B2'!I10,'zap_útěcha-B2'!I10),")")," "))</f>
        <v xml:space="preserve"> </v>
      </c>
      <c r="E37" s="78"/>
      <c r="F37" s="75"/>
      <c r="G37" s="82"/>
    </row>
    <row r="38" spans="1:7" ht="12" customHeight="1" x14ac:dyDescent="0.3">
      <c r="A38" s="216"/>
      <c r="B38" s="218">
        <v>51</v>
      </c>
      <c r="C38" s="74" t="str">
        <f>IF(A38&gt;0,VLOOKUP(A38,seznam!$A$2:$C$129,3),"------")</f>
        <v>------</v>
      </c>
      <c r="D38" s="75"/>
      <c r="E38" s="79" t="str">
        <f>IF('zap_útěcha-B2'!W6&gt;'zap_útěcha-B2'!Y6,'zap_útěcha-B2'!O6,IF('zap_útěcha-B2'!W6&lt;'zap_útěcha-B2'!Y6,'zap_útěcha-B2'!Q6," "))</f>
        <v xml:space="preserve"> </v>
      </c>
      <c r="F38" s="75"/>
      <c r="G38" s="82"/>
    </row>
    <row r="39" spans="1:7" ht="12" customHeight="1" x14ac:dyDescent="0.3">
      <c r="A39" s="217"/>
      <c r="B39" s="218"/>
      <c r="C39" s="92" t="str">
        <f>IF(A38&gt;0,VLOOKUP(A38,seznam!$A$2:$C$129,2),"------")</f>
        <v>------</v>
      </c>
      <c r="D39" s="75"/>
      <c r="E39" s="78" t="str">
        <f>IF('zap_útěcha-B2'!W6&gt;'zap_útěcha-B2'!Y6,CONCATENATE('zap_útěcha-B2'!W6,":",'zap_útěcha-B2'!Y6,"   (",'zap_útěcha-B2'!R6,";",'zap_útěcha-B2'!S6,";",'zap_útěcha-B2'!T6,";",'zap_útěcha-B2'!U6,";",'zap_útěcha-B2'!V6,")"),IF('zap_útěcha-B2'!W6&lt;'zap_útěcha-B2'!Y6,CONCATENATE('zap_útěcha-B2'!Y6,":",'zap_útěcha-B2'!W6,"   (",IF('zap_útěcha-B2'!R6="0","-0",-'zap_útěcha-B2'!R6),";",IF('zap_útěcha-B2'!S6="0","-0",-'zap_útěcha-B2'!S6),";",IF('zap_útěcha-B2'!T6="0","-0",-'zap_útěcha-B2'!T6),";",IF('zap_útěcha-B2'!U6="0","-0",IF(LEN('zap_útěcha-B2'!U6)&gt;0,-'zap_útěcha-B2'!U6,'zap_útěcha-B2'!U6)),";",IF(LEN('zap_útěcha-B2'!V6)&gt;0,-'zap_útěcha-B2'!V6,'zap_útěcha-B2'!V6),")")," "))</f>
        <v xml:space="preserve"> </v>
      </c>
      <c r="F39" s="78"/>
      <c r="G39" s="82"/>
    </row>
    <row r="40" spans="1:7" ht="12" customHeight="1" x14ac:dyDescent="0.3">
      <c r="A40" s="216"/>
      <c r="B40" s="218">
        <v>52</v>
      </c>
      <c r="C40" s="76" t="str">
        <f>IF(A40&gt;0,VLOOKUP(A40,seznam!$A$2:$C$129,3),"------")</f>
        <v>------</v>
      </c>
      <c r="D40" s="77" t="str">
        <f>IF('zap_útěcha-B2'!J11&gt;'zap_útěcha-B2'!L11,'zap_útěcha-B2'!B11,IF('zap_útěcha-B2'!J11&lt;'zap_útěcha-B2'!L11,'zap_útěcha-B2'!D11," "))</f>
        <v xml:space="preserve"> </v>
      </c>
      <c r="E40" s="78"/>
      <c r="F40" s="78"/>
      <c r="G40" s="82"/>
    </row>
    <row r="41" spans="1:7" ht="12" customHeight="1" x14ac:dyDescent="0.3">
      <c r="A41" s="217"/>
      <c r="B41" s="218"/>
      <c r="C41" s="93" t="str">
        <f>IF(A40&gt;0,VLOOKUP(A40,seznam!$A$2:$C$129,2),"------")</f>
        <v>------</v>
      </c>
      <c r="D41" s="75" t="str">
        <f>IF('zap_útěcha-B2'!J11&gt;'zap_útěcha-B2'!L11,CONCATENATE('zap_útěcha-B2'!J11,":",'zap_útěcha-B2'!L11,"   (",'zap_útěcha-B2'!E11,";",'zap_útěcha-B2'!F11,";",'zap_útěcha-B2'!G11,";",'zap_útěcha-B2'!H11,";",'zap_útěcha-B2'!I11,")"),IF('zap_útěcha-B2'!J11&lt;'zap_útěcha-B2'!L11,CONCATENATE('zap_útěcha-B2'!L11,":",'zap_útěcha-B2'!J11,"   (",IF('zap_útěcha-B2'!E11="0","-0",-'zap_útěcha-B2'!E11),";",IF('zap_útěcha-B2'!F11="0","-0",-'zap_útěcha-B2'!F11),";",IF('zap_útěcha-B2'!G11="0","-0",-'zap_útěcha-B2'!G11),";",IF('zap_útěcha-B2'!H11="0","-0",IF(LEN('zap_útěcha-B2'!H11)&gt;0,-'zap_útěcha-B2'!H11,'zap_útěcha-B2'!H11)),";",IF(LEN('zap_útěcha-B2'!I11)&gt;0,-'zap_útěcha-B2'!I11,'zap_útěcha-B2'!I11),")")," "))</f>
        <v xml:space="preserve"> </v>
      </c>
      <c r="E41" s="75"/>
      <c r="F41" s="78"/>
      <c r="G41" s="82"/>
    </row>
    <row r="42" spans="1:7" ht="12" customHeight="1" x14ac:dyDescent="0.3">
      <c r="A42" s="216"/>
      <c r="B42" s="218">
        <v>53</v>
      </c>
      <c r="C42" s="74" t="str">
        <f>IF(A42&gt;0,VLOOKUP(A42,seznam!$A$2:$C$129,3),"------")</f>
        <v>------</v>
      </c>
      <c r="D42" s="75"/>
      <c r="E42" s="75"/>
      <c r="F42" s="79" t="str">
        <f>IF('zap_útěcha-B2'!W13&gt;'zap_útěcha-B2'!Y13,'zap_útěcha-B2'!O13,IF('zap_útěcha-B2'!W13&lt;'zap_útěcha-B2'!Y13,'zap_útěcha-B2'!Q13," "))</f>
        <v xml:space="preserve"> </v>
      </c>
      <c r="G42" s="82"/>
    </row>
    <row r="43" spans="1:7" ht="12" customHeight="1" x14ac:dyDescent="0.3">
      <c r="A43" s="217"/>
      <c r="B43" s="218"/>
      <c r="C43" s="92" t="str">
        <f>IF(A42&gt;0,VLOOKUP(A42,seznam!$A$2:$C$129,2),"------")</f>
        <v>------</v>
      </c>
      <c r="D43" s="75"/>
      <c r="E43" s="75"/>
      <c r="F43" s="78" t="str">
        <f>IF('zap_útěcha-B2'!W13&gt;'zap_útěcha-B2'!Y13,CONCATENATE('zap_útěcha-B2'!W13,":",'zap_útěcha-B2'!Y13,"   (",'zap_útěcha-B2'!R13,";",'zap_útěcha-B2'!S13,";",'zap_útěcha-B2'!T13,";",'zap_útěcha-B2'!U13,";",'zap_útěcha-B2'!V13,")"),IF('zap_útěcha-B2'!W13&lt;'zap_útěcha-B2'!Y13,CONCATENATE('zap_útěcha-B2'!Y13,":",'zap_útěcha-B2'!W13,"   (",IF('zap_útěcha-B2'!R13="0","-0",-'zap_útěcha-B2'!R13),";",IF('zap_útěcha-B2'!S13="0","-0",-'zap_útěcha-B2'!S13),";",IF('zap_útěcha-B2'!T13="0","-0",-'zap_útěcha-B2'!T13),";",IF('zap_útěcha-B2'!U13="0","-0",IF(LEN('zap_útěcha-B2'!U13)&gt;0,-'zap_útěcha-B2'!U13,'zap_útěcha-B2'!U13)),";",IF(LEN('zap_útěcha-B2'!V13)&gt;0,-'zap_útěcha-B2'!V13,'zap_útěcha-B2'!V13),")")," "))</f>
        <v xml:space="preserve"> </v>
      </c>
      <c r="G43" s="81"/>
    </row>
    <row r="44" spans="1:7" ht="12" customHeight="1" x14ac:dyDescent="0.3">
      <c r="A44" s="216"/>
      <c r="B44" s="218">
        <v>54</v>
      </c>
      <c r="C44" s="76" t="str">
        <f>IF(A44&gt;0,VLOOKUP(A44,seznam!$A$2:$C$129,3),"------")</f>
        <v>------</v>
      </c>
      <c r="D44" s="77" t="str">
        <f>IF('zap_útěcha-B2'!J12&gt;'zap_útěcha-B2'!L12,'zap_útěcha-B2'!B12,IF('zap_útěcha-B2'!J12&lt;'zap_útěcha-B2'!L12,'zap_útěcha-B2'!D12," "))</f>
        <v xml:space="preserve"> </v>
      </c>
      <c r="E44" s="75"/>
      <c r="F44" s="78"/>
      <c r="G44" s="81"/>
    </row>
    <row r="45" spans="1:7" ht="12" customHeight="1" x14ac:dyDescent="0.3">
      <c r="A45" s="217"/>
      <c r="B45" s="218"/>
      <c r="C45" s="93" t="str">
        <f>IF(A44&gt;0,VLOOKUP(A44,seznam!$A$2:$C$129,2),"------")</f>
        <v>------</v>
      </c>
      <c r="D45" s="75" t="str">
        <f>IF('zap_útěcha-B2'!J12&gt;'zap_útěcha-B2'!L12,CONCATENATE('zap_útěcha-B2'!J12,":",'zap_útěcha-B2'!L12,"   (",'zap_útěcha-B2'!E12,";",'zap_útěcha-B2'!F12,";",'zap_útěcha-B2'!G12,";",'zap_útěcha-B2'!H12,";",'zap_útěcha-B2'!I12,")"),IF('zap_útěcha-B2'!J12&lt;'zap_útěcha-B2'!L12,CONCATENATE('zap_útěcha-B2'!L12,":",'zap_útěcha-B2'!J12,"   (",IF('zap_útěcha-B2'!E12="0","-0",-'zap_útěcha-B2'!E12),";",IF('zap_útěcha-B2'!F12="0","-0",-'zap_útěcha-B2'!F12),";",IF('zap_útěcha-B2'!G12="0","-0",-'zap_útěcha-B2'!G12),";",IF('zap_útěcha-B2'!H12="0","-0",IF(LEN('zap_útěcha-B2'!H12)&gt;0,-'zap_útěcha-B2'!H12,'zap_útěcha-B2'!H12)),";",IF(LEN('zap_útěcha-B2'!I12)&gt;0,-'zap_útěcha-B2'!I12,'zap_útěcha-B2'!I12),")")," "))</f>
        <v xml:space="preserve"> </v>
      </c>
      <c r="E45" s="78"/>
      <c r="F45" s="78"/>
      <c r="G45" s="81"/>
    </row>
    <row r="46" spans="1:7" ht="12" customHeight="1" x14ac:dyDescent="0.3">
      <c r="A46" s="216"/>
      <c r="B46" s="218">
        <v>55</v>
      </c>
      <c r="C46" s="74" t="str">
        <f>IF(A46&gt;0,VLOOKUP(A46,seznam!$A$2:$C$129,3),"------")</f>
        <v>------</v>
      </c>
      <c r="D46" s="75"/>
      <c r="E46" s="79" t="str">
        <f>IF('zap_útěcha-B2'!W7&gt;'zap_útěcha-B2'!Y7,'zap_útěcha-B2'!O7,IF('zap_útěcha-B2'!W7&lt;'zap_útěcha-B2'!Y7,'zap_útěcha-B2'!Q7," "))</f>
        <v xml:space="preserve"> </v>
      </c>
      <c r="F46" s="78"/>
      <c r="G46" s="81"/>
    </row>
    <row r="47" spans="1:7" ht="12" customHeight="1" x14ac:dyDescent="0.3">
      <c r="A47" s="217"/>
      <c r="B47" s="218"/>
      <c r="C47" s="92" t="str">
        <f>IF(A46&gt;0,VLOOKUP(A46,seznam!$A$2:$C$129,2),"------")</f>
        <v>------</v>
      </c>
      <c r="D47" s="75"/>
      <c r="E47" s="78" t="str">
        <f>IF('zap_útěcha-B2'!W7&gt;'zap_útěcha-B2'!Y7,CONCATENATE('zap_útěcha-B2'!W7,":",'zap_útěcha-B2'!Y7,"   (",'zap_útěcha-B2'!R7,";",'zap_útěcha-B2'!S7,";",'zap_útěcha-B2'!T7,";",'zap_útěcha-B2'!U7,";",'zap_útěcha-B2'!V7,")"),IF('zap_útěcha-B2'!W7&lt;'zap_útěcha-B2'!Y7,CONCATENATE('zap_útěcha-B2'!Y7,":",'zap_útěcha-B2'!W7,"   (",IF('zap_útěcha-B2'!R7="0","-0",-'zap_útěcha-B2'!R7),";",IF('zap_útěcha-B2'!S7="0","-0",-'zap_útěcha-B2'!S7),";",IF('zap_útěcha-B2'!T7="0","-0",-'zap_útěcha-B2'!T7),";",IF('zap_útěcha-B2'!U7="0","-0",IF(LEN('zap_útěcha-B2'!U7)&gt;0,-'zap_útěcha-B2'!U7,'zap_útěcha-B2'!U7)),";",IF(LEN('zap_útěcha-B2'!V7)&gt;0,-'zap_útěcha-B2'!V7,'zap_útěcha-B2'!V7),")")," "))</f>
        <v xml:space="preserve"> </v>
      </c>
      <c r="F47" s="75"/>
      <c r="G47" s="81"/>
    </row>
    <row r="48" spans="1:7" ht="12" customHeight="1" x14ac:dyDescent="0.3">
      <c r="A48" s="216"/>
      <c r="B48" s="218">
        <v>56</v>
      </c>
      <c r="C48" s="76" t="str">
        <f>IF(A48&gt;0,VLOOKUP(A48,seznam!$A$2:$C$129,3),"------")</f>
        <v>------</v>
      </c>
      <c r="D48" s="77" t="str">
        <f>IF('zap_útěcha-B2'!J13&gt;'zap_útěcha-B2'!L13,'zap_útěcha-B2'!B13,IF('zap_útěcha-B2'!J13&lt;'zap_útěcha-B2'!L13,'zap_útěcha-B2'!D13," "))</f>
        <v xml:space="preserve"> </v>
      </c>
      <c r="E48" s="78"/>
      <c r="F48" s="75"/>
      <c r="G48" s="81"/>
    </row>
    <row r="49" spans="1:7" ht="12" customHeight="1" x14ac:dyDescent="0.3">
      <c r="A49" s="217"/>
      <c r="B49" s="218"/>
      <c r="C49" s="93" t="str">
        <f>IF(A48&gt;0,VLOOKUP(A48,seznam!$A$2:$C$129,2),"------")</f>
        <v>------</v>
      </c>
      <c r="D49" s="75" t="str">
        <f>IF('zap_útěcha-B2'!J13&gt;'zap_útěcha-B2'!L13,CONCATENATE('zap_útěcha-B2'!J13,":",'zap_útěcha-B2'!L13,"   (",'zap_útěcha-B2'!E13,";",'zap_útěcha-B2'!F13,";",'zap_útěcha-B2'!G13,";",'zap_útěcha-B2'!H13,";",'zap_útěcha-B2'!I13,")"),IF('zap_útěcha-B2'!J13&lt;'zap_útěcha-B2'!L13,CONCATENATE('zap_útěcha-B2'!L13,":",'zap_útěcha-B2'!J13,"   (",IF('zap_útěcha-B2'!E13="0","-0",-'zap_útěcha-B2'!E13),";",IF('zap_útěcha-B2'!F13="0","-0",-'zap_útěcha-B2'!F13),";",IF('zap_útěcha-B2'!G13="0","-0",-'zap_útěcha-B2'!G13),";",IF('zap_útěcha-B2'!H13="0","-0",IF(LEN('zap_útěcha-B2'!H13)&gt;0,-'zap_útěcha-B2'!H13,'zap_útěcha-B2'!H13)),";",IF(LEN('zap_útěcha-B2'!I13)&gt;0,-'zap_útěcha-B2'!I13,'zap_útěcha-B2'!I13),")")," "))</f>
        <v xml:space="preserve"> </v>
      </c>
      <c r="E49" s="75"/>
      <c r="F49" s="75"/>
      <c r="G49" s="81"/>
    </row>
    <row r="50" spans="1:7" ht="12" customHeight="1" x14ac:dyDescent="0.3">
      <c r="A50" s="216"/>
      <c r="B50" s="218">
        <v>57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IF('zap_útěcha-B2'!W17&gt;'zap_útěcha-B2'!Y17,'zap_útěcha-B2'!O17,IF('zap_útěcha-B2'!W17&lt;'zap_útěcha-B2'!Y17,'zap_útěcha-B2'!Q17," "))</f>
        <v xml:space="preserve"> </v>
      </c>
    </row>
    <row r="51" spans="1:7" ht="12" customHeight="1" x14ac:dyDescent="0.3">
      <c r="A51" s="217"/>
      <c r="B51" s="218"/>
      <c r="C51" s="92" t="str">
        <f>IF(A50&gt;0,VLOOKUP(A50,seznam!$A$2:$C$129,2),"------")</f>
        <v>------</v>
      </c>
      <c r="D51" s="75"/>
      <c r="E51" s="75"/>
      <c r="F51" s="75"/>
      <c r="G51" s="78" t="str">
        <f>IF('zap_útěcha-B2'!W17&gt;'zap_útěcha-B2'!Y17,CONCATENATE('zap_útěcha-B2'!W17,":",'zap_útěcha-B2'!Y17,"   (",'zap_útěcha-B2'!R17,";",'zap_útěcha-B2'!S17,";",'zap_útěcha-B2'!T17,";",'zap_útěcha-B2'!U17,";",'zap_útěcha-B2'!V17,")"),IF('zap_útěcha-B2'!W17&lt;'zap_útěcha-B2'!Y17,CONCATENATE('zap_útěcha-B2'!Y17,":",'zap_útěcha-B2'!W17,"   (",IF('zap_útěcha-B2'!R17="0","-0",-'zap_útěcha-B2'!R17),";",IF('zap_útěcha-B2'!S17="0","-0",-'zap_útěcha-B2'!S17),";",IF('zap_útěcha-B2'!T17="0","-0",-'zap_útěcha-B2'!T17),";",IF('zap_útěcha-B2'!U17="0","-0",IF(LEN('zap_útěcha-B2'!U17)&gt;0,-'zap_útěcha-B2'!U17,'zap_útěcha-B2'!U17)),";",IF(LEN('zap_útěcha-B2'!V17)&gt;0,-'zap_útěcha-B2'!V17,'zap_útěcha-B2'!V17),")")," "))</f>
        <v xml:space="preserve"> </v>
      </c>
    </row>
    <row r="52" spans="1:7" ht="12" customHeight="1" x14ac:dyDescent="0.3">
      <c r="A52" s="216"/>
      <c r="B52" s="218">
        <v>58</v>
      </c>
      <c r="C52" s="76" t="str">
        <f>IF(A52&gt;0,VLOOKUP(A52,seznam!$A$2:$C$129,3),"------")</f>
        <v>------</v>
      </c>
      <c r="D52" s="77" t="str">
        <f>IF('zap_útěcha-B2'!J14&gt;'zap_útěcha-B2'!L14,'zap_útěcha-B2'!B14,IF('zap_útěcha-B2'!J14&lt;'zap_útěcha-B2'!L14,'zap_útěcha-B2'!D14," "))</f>
        <v xml:space="preserve"> </v>
      </c>
      <c r="E52" s="75"/>
      <c r="F52" s="75"/>
      <c r="G52" s="78"/>
    </row>
    <row r="53" spans="1:7" ht="12" customHeight="1" x14ac:dyDescent="0.3">
      <c r="A53" s="217"/>
      <c r="B53" s="218"/>
      <c r="C53" s="93" t="str">
        <f>IF(A52&gt;0,VLOOKUP(A52,seznam!$A$2:$C$129,2),"------")</f>
        <v>------</v>
      </c>
      <c r="D53" s="75" t="str">
        <f>IF('zap_útěcha-B2'!J14&gt;'zap_útěcha-B2'!L14,CONCATENATE('zap_útěcha-B2'!J14,":",'zap_útěcha-B2'!L14,"   (",'zap_útěcha-B2'!E14,";",'zap_útěcha-B2'!F14,";",'zap_útěcha-B2'!G14,";",'zap_útěcha-B2'!H14,";",'zap_útěcha-B2'!I14,")"),IF('zap_útěcha-B2'!J14&lt;'zap_útěcha-B2'!L14,CONCATENATE('zap_útěcha-B2'!L14,":",'zap_útěcha-B2'!J14,"   (",IF('zap_útěcha-B2'!E14="0","-0",-'zap_útěcha-B2'!E14),";",IF('zap_útěcha-B2'!F14="0","-0",-'zap_útěcha-B2'!F14),";",IF('zap_útěcha-B2'!G14="0","-0",-'zap_útěcha-B2'!G14),";",IF('zap_útěcha-B2'!H14="0","-0",IF(LEN('zap_útěcha-B2'!H14)&gt;0,-'zap_útěcha-B2'!H14,'zap_útěcha-B2'!H14)),";",IF(LEN('zap_útěcha-B2'!I14)&gt;0,-'zap_útěcha-B2'!I14,'zap_útěcha-B2'!I14),")")," "))</f>
        <v xml:space="preserve"> </v>
      </c>
      <c r="E53" s="78"/>
      <c r="F53" s="75"/>
      <c r="G53" s="78"/>
    </row>
    <row r="54" spans="1:7" ht="12" customHeight="1" x14ac:dyDescent="0.3">
      <c r="A54" s="216"/>
      <c r="B54" s="218">
        <v>59</v>
      </c>
      <c r="C54" s="74" t="str">
        <f>IF(A54&gt;0,VLOOKUP(A54,seznam!$A$2:$C$129,3),"------")</f>
        <v>------</v>
      </c>
      <c r="D54" s="75"/>
      <c r="E54" s="79" t="str">
        <f>IF('zap_útěcha-B2'!W8&gt;'zap_útěcha-B2'!Y8,'zap_útěcha-B2'!O8,IF('zap_útěcha-B2'!W8&lt;'zap_útěcha-B2'!Y8,'zap_útěcha-B2'!Q8," "))</f>
        <v xml:space="preserve"> </v>
      </c>
      <c r="F54" s="75"/>
      <c r="G54" s="78"/>
    </row>
    <row r="55" spans="1:7" ht="12" customHeight="1" x14ac:dyDescent="0.3">
      <c r="A55" s="217"/>
      <c r="B55" s="218"/>
      <c r="C55" s="92" t="str">
        <f>IF(A54&gt;0,VLOOKUP(A54,seznam!$A$2:$C$129,2),"------")</f>
        <v>------</v>
      </c>
      <c r="D55" s="75"/>
      <c r="E55" s="78" t="str">
        <f>IF('zap_útěcha-B2'!W8&gt;'zap_útěcha-B2'!Y8,CONCATENATE('zap_útěcha-B2'!W8,":",'zap_útěcha-B2'!Y8,"   (",'zap_útěcha-B2'!R8,";",'zap_útěcha-B2'!S8,";",'zap_útěcha-B2'!T8,";",'zap_útěcha-B2'!U8,";",'zap_útěcha-B2'!V8,")"),IF('zap_útěcha-B2'!W8&lt;'zap_útěcha-B2'!Y8,CONCATENATE('zap_útěcha-B2'!Y8,":",'zap_útěcha-B2'!W8,"   (",IF('zap_útěcha-B2'!R8="0","-0",-'zap_útěcha-B2'!R8),";",IF('zap_útěcha-B2'!S8="0","-0",-'zap_útěcha-B2'!S8),";",IF('zap_útěcha-B2'!T8="0","-0",-'zap_útěcha-B2'!T8),";",IF('zap_útěcha-B2'!U8="0","-0",IF(LEN('zap_útěcha-B2'!U8)&gt;0,-'zap_útěcha-B2'!U8,'zap_útěcha-B2'!U8)),";",IF(LEN('zap_útěcha-B2'!V8)&gt;0,-'zap_útěcha-B2'!V8,'zap_útěcha-B2'!V8),")")," "))</f>
        <v xml:space="preserve"> </v>
      </c>
      <c r="F55" s="78"/>
      <c r="G55" s="78"/>
    </row>
    <row r="56" spans="1:7" ht="12" customHeight="1" x14ac:dyDescent="0.3">
      <c r="A56" s="216"/>
      <c r="B56" s="218">
        <v>60</v>
      </c>
      <c r="C56" s="76" t="str">
        <f>IF(A56&gt;0,VLOOKUP(A56,seznam!$A$2:$C$129,3),"------")</f>
        <v>------</v>
      </c>
      <c r="D56" s="77" t="str">
        <f>IF('zap_útěcha-B2'!J15&gt;'zap_útěcha-B2'!L15,'zap_útěcha-B2'!B15,IF('zap_útěcha-B2'!J15&lt;'zap_útěcha-B2'!L15,'zap_útěcha-B2'!D15," "))</f>
        <v xml:space="preserve"> </v>
      </c>
      <c r="E56" s="78"/>
      <c r="F56" s="78"/>
      <c r="G56" s="78"/>
    </row>
    <row r="57" spans="1:7" ht="12" customHeight="1" x14ac:dyDescent="0.3">
      <c r="A57" s="217"/>
      <c r="B57" s="218"/>
      <c r="C57" s="93" t="str">
        <f>IF(A56&gt;0,VLOOKUP(A56,seznam!$A$2:$C$129,2),"------")</f>
        <v>------</v>
      </c>
      <c r="D57" s="75" t="str">
        <f>IF('zap_útěcha-B2'!J15&gt;'zap_útěcha-B2'!L15,CONCATENATE('zap_útěcha-B2'!J15,":",'zap_útěcha-B2'!L15,"   (",'zap_útěcha-B2'!E15,";",'zap_útěcha-B2'!F15,";",'zap_útěcha-B2'!G15,";",'zap_útěcha-B2'!H15,";",'zap_útěcha-B2'!I15,")"),IF('zap_útěcha-B2'!J15&lt;'zap_útěcha-B2'!L15,CONCATENATE('zap_útěcha-B2'!L15,":",'zap_útěcha-B2'!J15,"   (",IF('zap_útěcha-B2'!E15="0","-0",-'zap_útěcha-B2'!E15),";",IF('zap_útěcha-B2'!F15="0","-0",-'zap_útěcha-B2'!F15),";",IF('zap_útěcha-B2'!G15="0","-0",-'zap_útěcha-B2'!G15),";",IF('zap_útěcha-B2'!H15="0","-0",IF(LEN('zap_útěcha-B2'!H15)&gt;0,-'zap_útěcha-B2'!H15,'zap_útěcha-B2'!H15)),";",IF(LEN('zap_útěcha-B2'!I15)&gt;0,-'zap_útěcha-B2'!I15,'zap_útěcha-B2'!I15),")")," "))</f>
        <v xml:space="preserve"> </v>
      </c>
      <c r="E57" s="75"/>
      <c r="F57" s="78"/>
      <c r="G57" s="78"/>
    </row>
    <row r="58" spans="1:7" ht="12" customHeight="1" x14ac:dyDescent="0.3">
      <c r="A58" s="216"/>
      <c r="B58" s="218">
        <v>61</v>
      </c>
      <c r="C58" s="74" t="str">
        <f>IF(A58&gt;0,VLOOKUP(A58,seznam!$A$2:$C$129,3),"------")</f>
        <v>------</v>
      </c>
      <c r="D58" s="75"/>
      <c r="E58" s="75"/>
      <c r="F58" s="79" t="str">
        <f>IF('zap_útěcha-B2'!W14&gt;'zap_útěcha-B2'!Y14,'zap_útěcha-B2'!O14,IF('zap_útěcha-B2'!W14&lt;'zap_útěcha-B2'!Y14,'zap_útěcha-B2'!Q14," "))</f>
        <v xml:space="preserve"> </v>
      </c>
      <c r="G58" s="78"/>
    </row>
    <row r="59" spans="1:7" ht="12" customHeight="1" x14ac:dyDescent="0.3">
      <c r="A59" s="217"/>
      <c r="B59" s="218"/>
      <c r="C59" s="92" t="str">
        <f>IF(A58&gt;0,VLOOKUP(A58,seznam!$A$2:$C$129,2),"------")</f>
        <v>------</v>
      </c>
      <c r="D59" s="75"/>
      <c r="E59" s="75"/>
      <c r="F59" s="78" t="str">
        <f>IF('zap_útěcha-B2'!W14&gt;'zap_útěcha-B2'!Y14,CONCATENATE('zap_útěcha-B2'!W14,":",'zap_útěcha-B2'!Y14,"   (",'zap_útěcha-B2'!R14,";",'zap_útěcha-B2'!S14,";",'zap_útěcha-B2'!T14,";",'zap_útěcha-B2'!U14,";",'zap_útěcha-B2'!V14,")"),IF('zap_útěcha-B2'!W14&lt;'zap_útěcha-B2'!Y14,CONCATENATE('zap_útěcha-B2'!Y14,":",'zap_útěcha-B2'!W14,"   (",IF('zap_útěcha-B2'!R14="0","-0",-'zap_útěcha-B2'!R14),";",IF('zap_útěcha-B2'!S14="0","-0",-'zap_útěcha-B2'!S14),";",IF('zap_útěcha-B2'!T14="0","-0",-'zap_útěcha-B2'!T14),";",IF('zap_útěcha-B2'!U14="0","-0",IF(LEN('zap_útěcha-B2'!U14)&gt;0,-'zap_útěcha-B2'!U14,'zap_útěcha-B2'!U14)),";",IF(LEN('zap_útěcha-B2'!V14)&gt;0,-'zap_útěcha-B2'!V14,'zap_útěcha-B2'!V14),")")," "))</f>
        <v xml:space="preserve"> </v>
      </c>
      <c r="G59" s="75"/>
    </row>
    <row r="60" spans="1:7" ht="12" customHeight="1" x14ac:dyDescent="0.3">
      <c r="A60" s="216"/>
      <c r="B60" s="218">
        <v>62</v>
      </c>
      <c r="C60" s="76" t="str">
        <f>IF(A60&gt;0,VLOOKUP(A60,seznam!$A$2:$C$129,3),"------")</f>
        <v>------</v>
      </c>
      <c r="D60" s="77" t="str">
        <f>IF('zap_útěcha-B2'!J16&gt;'zap_útěcha-B2'!L16,'zap_útěcha-B2'!B16,IF('zap_útěcha-B2'!J16&lt;'zap_útěcha-B2'!L16,'zap_útěcha-B2'!D16," "))</f>
        <v xml:space="preserve"> </v>
      </c>
      <c r="E60" s="75"/>
      <c r="F60" s="78"/>
      <c r="G60" s="75"/>
    </row>
    <row r="61" spans="1:7" ht="12" customHeight="1" x14ac:dyDescent="0.3">
      <c r="A61" s="217"/>
      <c r="B61" s="218"/>
      <c r="C61" s="93" t="str">
        <f>IF(A60&gt;0,VLOOKUP(A60,seznam!$A$2:$C$129,2),"------")</f>
        <v>------</v>
      </c>
      <c r="D61" s="75" t="str">
        <f>IF('zap_útěcha-B2'!J16&gt;'zap_útěcha-B2'!L16,CONCATENATE('zap_útěcha-B2'!J16,":",'zap_útěcha-B2'!L16,"   (",'zap_útěcha-B2'!E16,";",'zap_útěcha-B2'!F16,";",'zap_útěcha-B2'!G16,";",'zap_útěcha-B2'!H16,";",'zap_útěcha-B2'!I16,")"),IF('zap_útěcha-B2'!J16&lt;'zap_útěcha-B2'!L16,CONCATENATE('zap_útěcha-B2'!L16,":",'zap_útěcha-B2'!J16,"   (",IF('zap_útěcha-B2'!E16="0","-0",-'zap_útěcha-B2'!E16),";",IF('zap_útěcha-B2'!F16="0","-0",-'zap_útěcha-B2'!F16),";",IF('zap_útěcha-B2'!G16="0","-0",-'zap_útěcha-B2'!G16),";",IF('zap_útěcha-B2'!H16="0","-0",IF(LEN('zap_útěcha-B2'!H16)&gt;0,-'zap_útěcha-B2'!H16,'zap_útěcha-B2'!H16)),";",IF(LEN('zap_útěcha-B2'!I16)&gt;0,-'zap_útěcha-B2'!I16,'zap_útěcha-B2'!I16),")")," "))</f>
        <v xml:space="preserve"> </v>
      </c>
      <c r="E61" s="78"/>
      <c r="F61" s="78"/>
      <c r="G61" s="75"/>
    </row>
    <row r="62" spans="1:7" ht="12" customHeight="1" x14ac:dyDescent="0.3">
      <c r="A62" s="216"/>
      <c r="B62" s="218">
        <v>63</v>
      </c>
      <c r="C62" s="74" t="str">
        <f>IF(A62&gt;0,VLOOKUP(A62,seznam!$A$2:$C$129,3),"------")</f>
        <v>------</v>
      </c>
      <c r="D62" s="75"/>
      <c r="E62" s="79" t="str">
        <f>IF('zap_útěcha-B2'!W9&gt;'zap_útěcha-B2'!Y9,'zap_útěcha-B2'!O9,IF('zap_útěcha-B2'!W9&lt;'zap_útěcha-B2'!Y9,'zap_útěcha-B2'!Q9," "))</f>
        <v xml:space="preserve"> </v>
      </c>
      <c r="F62" s="78" t="s">
        <v>59</v>
      </c>
      <c r="G62" s="75"/>
    </row>
    <row r="63" spans="1:7" ht="12" customHeight="1" x14ac:dyDescent="0.3">
      <c r="A63" s="217"/>
      <c r="B63" s="218"/>
      <c r="C63" s="92" t="str">
        <f>IF(A62&gt;0,VLOOKUP(A62,seznam!$A$2:$C$129,2),"------")</f>
        <v>------</v>
      </c>
      <c r="D63" s="75"/>
      <c r="E63" s="78" t="str">
        <f>IF('zap_útěcha-B2'!W9&gt;'zap_útěcha-B2'!Y9,CONCATENATE('zap_útěcha-B2'!W9,":",'zap_útěcha-B2'!Y9,"   (",'zap_útěcha-B2'!R9,";",'zap_útěcha-B2'!S9,";",'zap_útěcha-B2'!T9,";",'zap_útěcha-B2'!U9,";",'zap_útěcha-B2'!V9,")"),IF('zap_útěcha-B2'!W9&lt;'zap_útěcha-B2'!Y9,CONCATENATE('zap_útěcha-B2'!Y9,":",'zap_útěcha-B2'!W9,"   (",IF('zap_útěcha-B2'!R9="0","-0",-'zap_útěcha-B2'!R9),";",IF('zap_útěcha-B2'!S9="0","-0",-'zap_útěcha-B2'!S9),";",IF('zap_útěcha-B2'!T9="0","-0",-'zap_útěcha-B2'!T9),";",IF('zap_útěcha-B2'!U9="0","-0",IF(LEN('zap_útěcha-B2'!U9)&gt;0,-'zap_útěcha-B2'!U9,'zap_útěcha-B2'!U9)),";",IF(LEN('zap_útěcha-B2'!V9)&gt;0,-'zap_útěcha-B2'!V9,'zap_útěcha-B2'!V9),")")," "))</f>
        <v xml:space="preserve"> </v>
      </c>
      <c r="F63" s="75"/>
      <c r="G63" s="75"/>
    </row>
    <row r="64" spans="1:7" ht="12" customHeight="1" x14ac:dyDescent="0.3">
      <c r="A64" s="216"/>
      <c r="B64" s="218">
        <v>64</v>
      </c>
      <c r="C64" s="76" t="str">
        <f>IF(A64&gt;0,VLOOKUP(A64,seznam!$A$2:$C$129,3),"------")</f>
        <v>------</v>
      </c>
      <c r="D64" s="77" t="str">
        <f>IF('zap_útěcha-B2'!J17&gt;'zap_útěcha-B2'!L17,'zap_útěcha-B2'!B17,IF('zap_útěcha-B2'!J17&lt;'zap_útěcha-B2'!L17,'zap_útěcha-B2'!D17," "))</f>
        <v xml:space="preserve"> </v>
      </c>
      <c r="E64" s="78"/>
      <c r="F64" s="77" t="str">
        <f>'útěcha B'!G34</f>
        <v xml:space="preserve"> </v>
      </c>
      <c r="G64" s="75"/>
    </row>
    <row r="65" spans="1:7" ht="12" customHeight="1" x14ac:dyDescent="0.3">
      <c r="A65" s="217"/>
      <c r="B65" s="218"/>
      <c r="C65" s="93" t="str">
        <f>IF(A64&gt;0,VLOOKUP(A64,seznam!$A$2:$C$129,2),"------")</f>
        <v>------</v>
      </c>
      <c r="D65" s="75" t="str">
        <f>IF('zap_útěcha-B2'!J17&gt;'zap_útěcha-B2'!L17,CONCATENATE('zap_útěcha-B2'!J17,":",'zap_útěcha-B2'!L17,"   (",'zap_útěcha-B2'!E17,";",'zap_útěcha-B2'!F17,";",'zap_útěcha-B2'!G17,";",'zap_útěcha-B2'!H17,";",'zap_útěcha-B2'!I17,")"),IF('zap_útěcha-B2'!J17&lt;'zap_útěcha-B2'!L17,CONCATENATE('zap_útěcha-B2'!L17,":",'zap_útěcha-B2'!J17,"   (",IF('zap_útěcha-B2'!E17="0","-0",-'zap_útěcha-B2'!E17),";",IF('zap_útěcha-B2'!F17="0","-0",-'zap_útěcha-B2'!F17),";",IF('zap_útěcha-B2'!G17="0","-0",-'zap_útěcha-B2'!G17),";",IF('zap_útěcha-B2'!H17="0","-0",IF(LEN('zap_útěcha-B2'!H17)&gt;0,-'zap_útěcha-B2'!H17,'zap_útěcha-B2'!H17)),";",IF(LEN('zap_útěcha-B2'!I17)&gt;0,-'zap_útěcha-B2'!I17,'zap_útěcha-B2'!I17),")")," "))</f>
        <v xml:space="preserve"> </v>
      </c>
      <c r="E65" s="75"/>
      <c r="F65" s="75"/>
      <c r="G65" s="79" t="str">
        <f>IF('zap_útěcha-B2'!J19&gt;'zap_útěcha-B2'!L19,'zap_útěcha-B2'!B19,IF('zap_útěcha-B2'!J19&lt;'zap_útěcha-B2'!L19,'zap_útěcha-B2'!D19," "))</f>
        <v xml:space="preserve"> </v>
      </c>
    </row>
    <row r="66" spans="1:7" ht="12" customHeight="1" x14ac:dyDescent="0.3">
      <c r="A66" s="73"/>
      <c r="B66" s="73"/>
      <c r="C66" s="114"/>
      <c r="D66" s="75"/>
      <c r="E66" s="75"/>
      <c r="F66" s="77" t="str">
        <f>G34</f>
        <v xml:space="preserve"> </v>
      </c>
      <c r="G66" s="78" t="str">
        <f>IF('zap_útěcha-B2'!J19&gt;'zap_útěcha-B2'!L19,CONCATENATE('zap_útěcha-B2'!J19,":",'zap_útěcha-B2'!L19,"   (",'zap_útěcha-B2'!E19,";",'zap_útěcha-B2'!F19,";",'zap_útěcha-B2'!G19,";",'zap_útěcha-B2'!H19,";",'zap_útěcha-B2'!I19,")"),IF('zap_útěcha-B2'!J19&lt;'zap_útěcha-B2'!L19,CONCATENATE('zap_útěcha-B2'!L19,":",'zap_útěcha-B2'!J19,"   (",IF('zap_útěcha-B2'!E19="0","-0",-'zap_útěcha-B2'!E19),";",IF('zap_útěcha-B2'!F19="0","-0",-'zap_útěcha-B2'!F19),";",IF('zap_útěcha-B2'!G19="0","-0",-'zap_útěcha-B2'!G19),";",IF('zap_útěcha-B2'!H19="0","-0",IF(LEN('zap_útěcha-B2'!H19)&gt;0,-'zap_útěcha-B2'!H19,'zap_útěcha-B2'!H19)),";",IF(LEN('zap_útěcha-B2'!I19)&gt;0,-'zap_útěcha-B2'!I19,'zap_útěcha-B2'!I19),")")," "))</f>
        <v xml:space="preserve"> </v>
      </c>
    </row>
  </sheetData>
  <mergeCells count="66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19"/>
  <sheetViews>
    <sheetView workbookViewId="0">
      <selection activeCell="B24" sqref="B24"/>
    </sheetView>
  </sheetViews>
  <sheetFormatPr defaultRowHeight="12.5" x14ac:dyDescent="0.25"/>
  <cols>
    <col min="1" max="1" width="4.453125" customWidth="1"/>
    <col min="2" max="2" width="18.7265625" customWidth="1"/>
    <col min="3" max="3" width="2.7265625" style="1" customWidth="1"/>
    <col min="4" max="4" width="18.7265625" customWidth="1"/>
    <col min="5" max="12" width="2.7265625" customWidth="1"/>
    <col min="13" max="13" width="3.7265625" customWidth="1"/>
    <col min="14" max="14" width="4.453125" customWidth="1"/>
    <col min="15" max="15" width="18.7265625" customWidth="1"/>
    <col min="16" max="16" width="2.7265625" customWidth="1"/>
    <col min="17" max="17" width="18.7265625" customWidth="1"/>
    <col min="18" max="25" width="2.7265625" customWidth="1"/>
  </cols>
  <sheetData>
    <row r="1" spans="1:25" ht="13.5" thickBot="1" x14ac:dyDescent="0.35">
      <c r="A1" s="222" t="s">
        <v>22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N1" s="222" t="s">
        <v>23</v>
      </c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</row>
    <row r="2" spans="1:25" ht="13" x14ac:dyDescent="0.3">
      <c r="A2" s="50">
        <v>1</v>
      </c>
      <c r="B2" s="51" t="str">
        <f>'útěcha-B2'!C3</f>
        <v>------</v>
      </c>
      <c r="C2" s="52" t="s">
        <v>10</v>
      </c>
      <c r="D2" s="10" t="str">
        <f>'útěcha-B2'!C5</f>
        <v>------</v>
      </c>
      <c r="E2" s="40"/>
      <c r="F2" s="41"/>
      <c r="G2" s="41"/>
      <c r="H2" s="41"/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'útěcha-B2'!D4</f>
        <v xml:space="preserve"> </v>
      </c>
      <c r="P2" s="52" t="s">
        <v>10</v>
      </c>
      <c r="Q2" s="10" t="str">
        <f>'útěcha-B2'!D8</f>
        <v xml:space="preserve"> </v>
      </c>
      <c r="R2" s="40"/>
      <c r="S2" s="41"/>
      <c r="T2" s="41"/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ht="13" x14ac:dyDescent="0.3">
      <c r="A3" s="53">
        <v>2</v>
      </c>
      <c r="B3" s="48" t="str">
        <f>'útěcha-B2'!C7</f>
        <v>------</v>
      </c>
      <c r="C3" s="49" t="s">
        <v>10</v>
      </c>
      <c r="D3" s="11" t="str">
        <f>'útěcha-B2'!C9</f>
        <v>------</v>
      </c>
      <c r="E3" s="42"/>
      <c r="F3" s="39"/>
      <c r="G3" s="39"/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3">
        <v>2</v>
      </c>
      <c r="O3" s="48" t="str">
        <f>'útěcha-B2'!D12</f>
        <v xml:space="preserve"> </v>
      </c>
      <c r="P3" s="49" t="s">
        <v>10</v>
      </c>
      <c r="Q3" s="48" t="str">
        <f>'útěcha-B2'!D16</f>
        <v xml:space="preserve"> </v>
      </c>
      <c r="R3" s="42"/>
      <c r="S3" s="39"/>
      <c r="T3" s="39"/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ht="13" x14ac:dyDescent="0.3">
      <c r="A4" s="53">
        <v>3</v>
      </c>
      <c r="B4" s="48" t="str">
        <f>'útěcha-B2'!C11</f>
        <v>------</v>
      </c>
      <c r="C4" s="49" t="s">
        <v>10</v>
      </c>
      <c r="D4" s="11" t="str">
        <f>'útěcha-B2'!C13</f>
        <v>------</v>
      </c>
      <c r="E4" s="42"/>
      <c r="F4" s="39"/>
      <c r="G4" s="39"/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'útěcha-B2'!D20</f>
        <v xml:space="preserve"> </v>
      </c>
      <c r="P4" s="49" t="s">
        <v>10</v>
      </c>
      <c r="Q4" s="11" t="str">
        <f>'útěcha-B2'!D24</f>
        <v xml:space="preserve"> </v>
      </c>
      <c r="R4" s="42"/>
      <c r="S4" s="39"/>
      <c r="T4" s="39"/>
      <c r="U4" s="39"/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ht="13" x14ac:dyDescent="0.3">
      <c r="A5" s="53">
        <v>4</v>
      </c>
      <c r="B5" s="48" t="str">
        <f>'útěcha-B2'!C15</f>
        <v>------</v>
      </c>
      <c r="C5" s="49" t="s">
        <v>10</v>
      </c>
      <c r="D5" s="11" t="str">
        <f>'útěcha-B2'!C17</f>
        <v>------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f t="shared" si="1"/>
        <v>0</v>
      </c>
      <c r="N5" s="53">
        <v>4</v>
      </c>
      <c r="O5" s="48" t="str">
        <f>'útěcha-B2'!D28</f>
        <v xml:space="preserve"> </v>
      </c>
      <c r="P5" s="49" t="s">
        <v>10</v>
      </c>
      <c r="Q5" s="11" t="str">
        <f>'útěcha-B2'!D32</f>
        <v xml:space="preserve"> </v>
      </c>
      <c r="R5" s="42"/>
      <c r="S5" s="39"/>
      <c r="T5" s="39"/>
      <c r="U5" s="39"/>
      <c r="V5" s="58"/>
      <c r="W5" s="56">
        <f t="shared" si="2"/>
        <v>0</v>
      </c>
      <c r="X5" s="26" t="s">
        <v>7</v>
      </c>
      <c r="Y5" s="27">
        <f t="shared" si="3"/>
        <v>0</v>
      </c>
    </row>
    <row r="6" spans="1:25" ht="13" x14ac:dyDescent="0.3">
      <c r="A6" s="53">
        <v>5</v>
      </c>
      <c r="B6" s="48" t="str">
        <f>'útěcha-B2'!C19</f>
        <v>------</v>
      </c>
      <c r="C6" s="49" t="s">
        <v>10</v>
      </c>
      <c r="D6" s="11" t="str">
        <f>'útěcha-B2'!C21</f>
        <v>------</v>
      </c>
      <c r="E6" s="42"/>
      <c r="F6" s="39"/>
      <c r="G6" s="39"/>
      <c r="H6" s="39"/>
      <c r="I6" s="58"/>
      <c r="J6" s="56">
        <f t="shared" si="0"/>
        <v>0</v>
      </c>
      <c r="K6" s="26" t="s">
        <v>7</v>
      </c>
      <c r="L6" s="27">
        <f t="shared" si="1"/>
        <v>0</v>
      </c>
      <c r="N6" s="53">
        <v>5</v>
      </c>
      <c r="O6" s="48" t="str">
        <f>'útěcha-B2'!D36</f>
        <v xml:space="preserve"> </v>
      </c>
      <c r="P6" s="49" t="s">
        <v>10</v>
      </c>
      <c r="Q6" s="11" t="str">
        <f>'útěcha-B2'!D40</f>
        <v xml:space="preserve"> </v>
      </c>
      <c r="R6" s="42"/>
      <c r="S6" s="39"/>
      <c r="T6" s="39"/>
      <c r="U6" s="39"/>
      <c r="V6" s="58"/>
      <c r="W6" s="56">
        <f t="shared" si="2"/>
        <v>0</v>
      </c>
      <c r="X6" s="26" t="s">
        <v>7</v>
      </c>
      <c r="Y6" s="27">
        <f t="shared" si="3"/>
        <v>0</v>
      </c>
    </row>
    <row r="7" spans="1:25" ht="13" x14ac:dyDescent="0.3">
      <c r="A7" s="53">
        <v>6</v>
      </c>
      <c r="B7" s="48" t="str">
        <f>'útěcha-B2'!C23</f>
        <v>------</v>
      </c>
      <c r="C7" s="49" t="s">
        <v>10</v>
      </c>
      <c r="D7" s="11" t="str">
        <f>'útěcha-B2'!C25</f>
        <v>------</v>
      </c>
      <c r="E7" s="42"/>
      <c r="F7" s="39"/>
      <c r="G7" s="39"/>
      <c r="H7" s="39"/>
      <c r="I7" s="58"/>
      <c r="J7" s="56">
        <f t="shared" si="0"/>
        <v>0</v>
      </c>
      <c r="K7" s="26" t="s">
        <v>7</v>
      </c>
      <c r="L7" s="27">
        <f t="shared" si="1"/>
        <v>0</v>
      </c>
      <c r="N7" s="53">
        <v>6</v>
      </c>
      <c r="O7" s="48" t="str">
        <f>'útěcha-B2'!D44</f>
        <v xml:space="preserve"> </v>
      </c>
      <c r="P7" s="49" t="s">
        <v>10</v>
      </c>
      <c r="Q7" s="11" t="str">
        <f>'útěcha-B2'!D48</f>
        <v xml:space="preserve"> </v>
      </c>
      <c r="R7" s="42"/>
      <c r="S7" s="39"/>
      <c r="T7" s="39"/>
      <c r="U7" s="39"/>
      <c r="V7" s="58"/>
      <c r="W7" s="56">
        <f t="shared" si="2"/>
        <v>0</v>
      </c>
      <c r="X7" s="26" t="s">
        <v>7</v>
      </c>
      <c r="Y7" s="27">
        <f t="shared" si="3"/>
        <v>0</v>
      </c>
    </row>
    <row r="8" spans="1:25" ht="13" x14ac:dyDescent="0.3">
      <c r="A8" s="53">
        <v>7</v>
      </c>
      <c r="B8" s="48" t="str">
        <f>'útěcha-B2'!C27</f>
        <v>------</v>
      </c>
      <c r="C8" s="49" t="s">
        <v>10</v>
      </c>
      <c r="D8" s="11" t="str">
        <f>'útěcha-B2'!C29</f>
        <v>------</v>
      </c>
      <c r="E8" s="42"/>
      <c r="F8" s="39"/>
      <c r="G8" s="39"/>
      <c r="H8" s="39"/>
      <c r="I8" s="58"/>
      <c r="J8" s="56">
        <f t="shared" si="0"/>
        <v>0</v>
      </c>
      <c r="K8" s="26" t="s">
        <v>7</v>
      </c>
      <c r="L8" s="27">
        <f t="shared" si="1"/>
        <v>0</v>
      </c>
      <c r="N8" s="53">
        <v>7</v>
      </c>
      <c r="O8" s="48" t="str">
        <f>'útěcha-B2'!D52</f>
        <v xml:space="preserve"> </v>
      </c>
      <c r="P8" s="49" t="s">
        <v>10</v>
      </c>
      <c r="Q8" s="11" t="str">
        <f>'útěcha-B2'!D56</f>
        <v xml:space="preserve"> </v>
      </c>
      <c r="R8" s="63"/>
      <c r="S8" s="64"/>
      <c r="T8" s="64"/>
      <c r="U8" s="64"/>
      <c r="V8" s="65"/>
      <c r="W8" s="56">
        <f t="shared" si="2"/>
        <v>0</v>
      </c>
      <c r="X8" s="26" t="s">
        <v>7</v>
      </c>
      <c r="Y8" s="27">
        <f t="shared" si="3"/>
        <v>0</v>
      </c>
    </row>
    <row r="9" spans="1:25" ht="13.5" thickBot="1" x14ac:dyDescent="0.35">
      <c r="A9" s="53">
        <v>8</v>
      </c>
      <c r="B9" s="48" t="str">
        <f>'útěcha-B2'!C31</f>
        <v>------</v>
      </c>
      <c r="C9" s="49" t="s">
        <v>10</v>
      </c>
      <c r="D9" s="11" t="str">
        <f>'útěcha-B2'!C33</f>
        <v>------</v>
      </c>
      <c r="E9" s="42"/>
      <c r="F9" s="39"/>
      <c r="G9" s="39"/>
      <c r="H9" s="39"/>
      <c r="I9" s="58"/>
      <c r="J9" s="56">
        <f t="shared" si="0"/>
        <v>0</v>
      </c>
      <c r="K9" s="26" t="s">
        <v>7</v>
      </c>
      <c r="L9" s="27">
        <f t="shared" si="1"/>
        <v>0</v>
      </c>
      <c r="N9" s="54">
        <v>8</v>
      </c>
      <c r="O9" s="59" t="str">
        <f>'útěcha-B2'!D60</f>
        <v xml:space="preserve"> </v>
      </c>
      <c r="P9" s="60" t="s">
        <v>10</v>
      </c>
      <c r="Q9" s="12" t="str">
        <f>'útěcha-B2'!D64</f>
        <v xml:space="preserve"> </v>
      </c>
      <c r="R9" s="43"/>
      <c r="S9" s="44"/>
      <c r="T9" s="44"/>
      <c r="U9" s="44"/>
      <c r="V9" s="61"/>
      <c r="W9" s="62">
        <f t="shared" si="2"/>
        <v>0</v>
      </c>
      <c r="X9" s="29" t="s">
        <v>7</v>
      </c>
      <c r="Y9" s="30">
        <f t="shared" si="3"/>
        <v>0</v>
      </c>
    </row>
    <row r="10" spans="1:25" ht="13.5" thickBot="1" x14ac:dyDescent="0.35">
      <c r="A10" s="53">
        <v>9</v>
      </c>
      <c r="B10" s="48" t="str">
        <f>'útěcha-B2'!C35</f>
        <v>------</v>
      </c>
      <c r="C10" s="49" t="s">
        <v>10</v>
      </c>
      <c r="D10" s="11" t="str">
        <f>'útěcha-B2'!C37</f>
        <v>------</v>
      </c>
      <c r="E10" s="42"/>
      <c r="F10" s="39"/>
      <c r="G10" s="39"/>
      <c r="H10" s="39"/>
      <c r="I10" s="58"/>
      <c r="J10" s="56">
        <f t="shared" si="0"/>
        <v>0</v>
      </c>
      <c r="K10" s="26" t="s">
        <v>7</v>
      </c>
      <c r="L10" s="27">
        <f t="shared" si="1"/>
        <v>0</v>
      </c>
      <c r="N10" s="223" t="s">
        <v>24</v>
      </c>
      <c r="O10" s="223"/>
      <c r="P10" s="223"/>
      <c r="Q10" s="223"/>
      <c r="R10" s="222"/>
      <c r="S10" s="222"/>
      <c r="T10" s="222"/>
      <c r="U10" s="222"/>
      <c r="V10" s="222"/>
      <c r="W10" s="222"/>
      <c r="X10" s="222"/>
      <c r="Y10" s="222"/>
    </row>
    <row r="11" spans="1:25" ht="13" x14ac:dyDescent="0.3">
      <c r="A11" s="53">
        <v>10</v>
      </c>
      <c r="B11" s="48" t="str">
        <f>'útěcha-B2'!C39</f>
        <v>------</v>
      </c>
      <c r="C11" s="49" t="s">
        <v>10</v>
      </c>
      <c r="D11" s="11" t="str">
        <f>'útěcha-B2'!C41</f>
        <v>------</v>
      </c>
      <c r="E11" s="42"/>
      <c r="F11" s="39"/>
      <c r="G11" s="39"/>
      <c r="H11" s="39"/>
      <c r="I11" s="58"/>
      <c r="J11" s="56">
        <f t="shared" si="0"/>
        <v>0</v>
      </c>
      <c r="K11" s="26" t="s">
        <v>7</v>
      </c>
      <c r="L11" s="27">
        <f t="shared" si="1"/>
        <v>0</v>
      </c>
      <c r="N11" s="50">
        <v>1</v>
      </c>
      <c r="O11" s="51" t="str">
        <f>'útěcha-B2'!E6</f>
        <v xml:space="preserve"> </v>
      </c>
      <c r="P11" s="52" t="s">
        <v>10</v>
      </c>
      <c r="Q11" s="69" t="str">
        <f>'útěcha-B2'!E14</f>
        <v xml:space="preserve"> </v>
      </c>
      <c r="R11" s="66"/>
      <c r="S11" s="41"/>
      <c r="T11" s="41"/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ht="13" x14ac:dyDescent="0.3">
      <c r="A12" s="53">
        <v>11</v>
      </c>
      <c r="B12" s="48" t="str">
        <f>'útěcha-B2'!C43</f>
        <v>------</v>
      </c>
      <c r="C12" s="49" t="s">
        <v>10</v>
      </c>
      <c r="D12" s="11" t="str">
        <f>'útěcha-B2'!C45</f>
        <v>------</v>
      </c>
      <c r="E12" s="42"/>
      <c r="F12" s="39"/>
      <c r="G12" s="39"/>
      <c r="H12" s="39"/>
      <c r="I12" s="58"/>
      <c r="J12" s="56">
        <f t="shared" si="0"/>
        <v>0</v>
      </c>
      <c r="K12" s="26" t="s">
        <v>7</v>
      </c>
      <c r="L12" s="27">
        <f t="shared" si="1"/>
        <v>0</v>
      </c>
      <c r="N12" s="53">
        <v>2</v>
      </c>
      <c r="O12" s="48" t="str">
        <f>'útěcha-B2'!E22</f>
        <v xml:space="preserve"> </v>
      </c>
      <c r="P12" s="49" t="s">
        <v>10</v>
      </c>
      <c r="Q12" s="70" t="str">
        <f>'útěcha-B2'!E30</f>
        <v xml:space="preserve"> </v>
      </c>
      <c r="R12" s="67"/>
      <c r="S12" s="39"/>
      <c r="T12" s="39"/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ht="13" x14ac:dyDescent="0.3">
      <c r="A13" s="53">
        <v>12</v>
      </c>
      <c r="B13" s="48" t="str">
        <f>'útěcha-B2'!C47</f>
        <v>------</v>
      </c>
      <c r="C13" s="49" t="s">
        <v>10</v>
      </c>
      <c r="D13" s="11" t="str">
        <f>'útěcha-B2'!C49</f>
        <v>------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f t="shared" si="1"/>
        <v>0</v>
      </c>
      <c r="N13" s="53">
        <v>3</v>
      </c>
      <c r="O13" s="48" t="str">
        <f>'útěcha-B2'!E38</f>
        <v xml:space="preserve"> </v>
      </c>
      <c r="P13" s="49" t="s">
        <v>10</v>
      </c>
      <c r="Q13" s="70" t="str">
        <f>'útěcha-B2'!E46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35">
      <c r="A14" s="53">
        <v>13</v>
      </c>
      <c r="B14" s="48" t="str">
        <f>'útěcha-B2'!C51</f>
        <v>------</v>
      </c>
      <c r="C14" s="49" t="s">
        <v>10</v>
      </c>
      <c r="D14" s="11" t="str">
        <f>'útěcha-B2'!C53</f>
        <v>------</v>
      </c>
      <c r="E14" s="42"/>
      <c r="F14" s="39"/>
      <c r="G14" s="39"/>
      <c r="H14" s="39"/>
      <c r="I14" s="58"/>
      <c r="J14" s="56">
        <f t="shared" si="0"/>
        <v>0</v>
      </c>
      <c r="K14" s="26" t="s">
        <v>7</v>
      </c>
      <c r="L14" s="27">
        <f t="shared" si="1"/>
        <v>0</v>
      </c>
      <c r="N14" s="54">
        <v>4</v>
      </c>
      <c r="O14" s="59" t="str">
        <f>'útěcha-B2'!E54</f>
        <v xml:space="preserve"> </v>
      </c>
      <c r="P14" s="60" t="s">
        <v>10</v>
      </c>
      <c r="Q14" s="71" t="str">
        <f>'útěcha-B2'!E62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35">
      <c r="A15" s="53">
        <v>14</v>
      </c>
      <c r="B15" s="48" t="str">
        <f>'útěcha-B2'!C55</f>
        <v>------</v>
      </c>
      <c r="C15" s="49" t="s">
        <v>10</v>
      </c>
      <c r="D15" s="11" t="str">
        <f>'útěcha-B2'!C57</f>
        <v>------</v>
      </c>
      <c r="E15" s="42"/>
      <c r="F15" s="39"/>
      <c r="G15" s="39"/>
      <c r="H15" s="39"/>
      <c r="I15" s="58"/>
      <c r="J15" s="56">
        <f t="shared" si="0"/>
        <v>0</v>
      </c>
      <c r="K15" s="26" t="s">
        <v>7</v>
      </c>
      <c r="L15" s="27">
        <f t="shared" si="1"/>
        <v>0</v>
      </c>
      <c r="N15" s="223" t="s">
        <v>25</v>
      </c>
      <c r="O15" s="223"/>
      <c r="P15" s="223"/>
      <c r="Q15" s="223"/>
      <c r="R15" s="222"/>
      <c r="S15" s="222"/>
      <c r="T15" s="222"/>
      <c r="U15" s="222"/>
      <c r="V15" s="222"/>
      <c r="W15" s="222"/>
      <c r="X15" s="222"/>
      <c r="Y15" s="222"/>
    </row>
    <row r="16" spans="1:25" ht="13" x14ac:dyDescent="0.3">
      <c r="A16" s="53">
        <v>15</v>
      </c>
      <c r="B16" s="48" t="str">
        <f>'útěcha-B2'!C59</f>
        <v>------</v>
      </c>
      <c r="C16" s="49" t="s">
        <v>10</v>
      </c>
      <c r="D16" s="11" t="str">
        <f>'útěcha-B2'!C61</f>
        <v>------</v>
      </c>
      <c r="E16" s="42"/>
      <c r="F16" s="39"/>
      <c r="G16" s="39"/>
      <c r="H16" s="39"/>
      <c r="I16" s="58"/>
      <c r="J16" s="56">
        <f t="shared" si="0"/>
        <v>0</v>
      </c>
      <c r="K16" s="26" t="s">
        <v>7</v>
      </c>
      <c r="L16" s="27">
        <f t="shared" si="1"/>
        <v>0</v>
      </c>
      <c r="N16" s="50">
        <v>1</v>
      </c>
      <c r="O16" s="51" t="str">
        <f>'útěcha-B2'!F10</f>
        <v xml:space="preserve"> </v>
      </c>
      <c r="P16" s="52" t="s">
        <v>10</v>
      </c>
      <c r="Q16" s="69" t="str">
        <f>'útěcha-B2'!F26</f>
        <v xml:space="preserve"> </v>
      </c>
      <c r="R16" s="66"/>
      <c r="S16" s="41"/>
      <c r="T16" s="41"/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 x14ac:dyDescent="0.35">
      <c r="A17" s="54">
        <v>16</v>
      </c>
      <c r="B17" s="59" t="str">
        <f>'útěcha-B2'!C63</f>
        <v>------</v>
      </c>
      <c r="C17" s="60" t="s">
        <v>10</v>
      </c>
      <c r="D17" s="12" t="str">
        <f>'útěcha-B2'!C65</f>
        <v>------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f t="shared" si="1"/>
        <v>0</v>
      </c>
      <c r="N17" s="54">
        <v>2</v>
      </c>
      <c r="O17" s="59" t="str">
        <f>'útěcha-B2'!F42</f>
        <v xml:space="preserve"> </v>
      </c>
      <c r="P17" s="60" t="s">
        <v>10</v>
      </c>
      <c r="Q17" s="71" t="str">
        <f>'útěcha-B2'!F58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35">
      <c r="A18" s="223" t="s">
        <v>57</v>
      </c>
      <c r="B18" s="223"/>
      <c r="C18" s="223"/>
      <c r="D18" s="223"/>
      <c r="E18" s="222"/>
      <c r="F18" s="222"/>
      <c r="G18" s="222"/>
      <c r="H18" s="222"/>
      <c r="I18" s="222"/>
      <c r="J18" s="222"/>
      <c r="K18" s="222"/>
      <c r="L18" s="222"/>
      <c r="N18" s="223" t="s">
        <v>26</v>
      </c>
      <c r="O18" s="223"/>
      <c r="P18" s="223"/>
      <c r="Q18" s="223"/>
      <c r="R18" s="222"/>
      <c r="S18" s="222"/>
      <c r="T18" s="222"/>
      <c r="U18" s="222"/>
      <c r="V18" s="222"/>
      <c r="W18" s="222"/>
      <c r="X18" s="222"/>
      <c r="Y18" s="222"/>
    </row>
    <row r="19" spans="1:25" ht="13.5" thickBot="1" x14ac:dyDescent="0.35">
      <c r="A19" s="102">
        <v>1</v>
      </c>
      <c r="B19" s="103" t="str">
        <f>'útěcha-B2'!F64</f>
        <v xml:space="preserve"> </v>
      </c>
      <c r="C19" s="104"/>
      <c r="D19" s="105" t="str">
        <f>'útěcha-B2'!F66</f>
        <v xml:space="preserve"> </v>
      </c>
      <c r="E19" s="106"/>
      <c r="F19" s="107"/>
      <c r="G19" s="107"/>
      <c r="H19" s="107"/>
      <c r="I19" s="108"/>
      <c r="J19" s="62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02">
        <v>1</v>
      </c>
      <c r="O19" s="103" t="str">
        <f>'útěcha-B2'!G18</f>
        <v xml:space="preserve"> </v>
      </c>
      <c r="P19" s="104" t="s">
        <v>10</v>
      </c>
      <c r="Q19" s="105" t="str">
        <f>'útěcha-B2'!G50</f>
        <v xml:space="preserve"> </v>
      </c>
      <c r="R19" s="106"/>
      <c r="S19" s="107"/>
      <c r="T19" s="107"/>
      <c r="U19" s="107"/>
      <c r="V19" s="108"/>
      <c r="W19" s="109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0" t="s">
        <v>7</v>
      </c>
      <c r="Y19" s="111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A18:L18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7</vt:i4>
      </vt:variant>
    </vt:vector>
  </HeadingPairs>
  <TitlesOfParts>
    <vt:vector size="24" baseType="lpstr">
      <vt:lpstr>návod</vt:lpstr>
      <vt:lpstr>seznam</vt:lpstr>
      <vt:lpstr>1.st A+B</vt:lpstr>
      <vt:lpstr> pavouk A</vt:lpstr>
      <vt:lpstr>zap_pav A</vt:lpstr>
      <vt:lpstr> útěcha A</vt:lpstr>
      <vt:lpstr>zap_útěcha A</vt:lpstr>
      <vt:lpstr> pavouk B</vt:lpstr>
      <vt:lpstr>zap_pav B</vt:lpstr>
      <vt:lpstr>útěcha B</vt:lpstr>
      <vt:lpstr>zap_útěcha B</vt:lpstr>
      <vt:lpstr>zápis</vt:lpstr>
      <vt:lpstr>zápis tisk</vt:lpstr>
      <vt:lpstr>pavouk-B2</vt:lpstr>
      <vt:lpstr>zap_pav-B2</vt:lpstr>
      <vt:lpstr>útěcha-B2</vt:lpstr>
      <vt:lpstr>zap_útěcha-B2</vt:lpstr>
      <vt:lpstr>' pavouk A'!Oblast_tisku</vt:lpstr>
      <vt:lpstr>' pavouk B'!Oblast_tisku</vt:lpstr>
      <vt:lpstr>' útěcha A'!Oblast_tisku</vt:lpstr>
      <vt:lpstr>'1.st A+B'!Oblast_tisku</vt:lpstr>
      <vt:lpstr>'pavouk-B2'!Oblast_tisku</vt:lpstr>
      <vt:lpstr>'útěcha-B2'!Oblast_tisku</vt:lpstr>
      <vt:lpstr>'zápis tisk'!Oblast_tisku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Karasova Lenka, Mgr.</dc:creator>
  <cp:lastModifiedBy>Dell</cp:lastModifiedBy>
  <cp:lastPrinted>2025-01-25T10:46:58Z</cp:lastPrinted>
  <dcterms:created xsi:type="dcterms:W3CDTF">2003-12-23T23:27:09Z</dcterms:created>
  <dcterms:modified xsi:type="dcterms:W3CDTF">2025-01-25T12:34:25Z</dcterms:modified>
</cp:coreProperties>
</file>